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135" windowWidth="15705" windowHeight="9390" tabRatio="901" activeTab="0"/>
  </bookViews>
  <sheets>
    <sheet name="月別売上計画" sheetId="1" r:id="rId1"/>
    <sheet name="損益計画書（月別）" sheetId="2" r:id="rId2"/>
    <sheet name="損益計画書 （年度別）" sheetId="3" r:id="rId3"/>
    <sheet name="資金繰り予測" sheetId="4" r:id="rId4"/>
    <sheet name="資金計画 " sheetId="5" r:id="rId5"/>
  </sheets>
  <externalReferences>
    <externalReference r:id="rId8"/>
    <externalReference r:id="rId9"/>
  </externalReferences>
  <definedNames>
    <definedName name="_xlnm.Print_Area" localSheetId="0">'月別売上計画'!$A$1:$N$31</definedName>
    <definedName name="_xlnm.Print_Area" localSheetId="3">'資金繰り予測'!$A$1:$P$43</definedName>
    <definedName name="_xlnm.Print_Area" localSheetId="2">'損益計画書 （年度別）'!$A$1:$F$39</definedName>
    <definedName name="_xlnm.Print_Area" localSheetId="1">'損益計画書（月別）'!$A$1:$N$39</definedName>
  </definedNames>
  <calcPr fullCalcOnLoad="1"/>
</workbook>
</file>

<file path=xl/sharedStrings.xml><?xml version="1.0" encoding="utf-8"?>
<sst xmlns="http://schemas.openxmlformats.org/spreadsheetml/2006/main" count="243" uniqueCount="143">
  <si>
    <t>売上高</t>
  </si>
  <si>
    <t>人件費</t>
  </si>
  <si>
    <t>リース料</t>
  </si>
  <si>
    <t>その他</t>
  </si>
  <si>
    <t>外</t>
  </si>
  <si>
    <t>営業利益</t>
  </si>
  <si>
    <t>経常利益</t>
  </si>
  <si>
    <t>法人税等</t>
  </si>
  <si>
    <t>当期利益</t>
  </si>
  <si>
    <t>現金売上</t>
  </si>
  <si>
    <t>売掛金回収</t>
  </si>
  <si>
    <t>手形入金</t>
  </si>
  <si>
    <t>入</t>
  </si>
  <si>
    <t>支</t>
  </si>
  <si>
    <t>借入金</t>
  </si>
  <si>
    <t>設備等支払</t>
  </si>
  <si>
    <t>借入金返済</t>
  </si>
  <si>
    <t>収</t>
  </si>
  <si>
    <t>出</t>
  </si>
  <si>
    <t>経</t>
  </si>
  <si>
    <t>常</t>
  </si>
  <si>
    <t>収</t>
  </si>
  <si>
    <t>前月繰越金（A)</t>
  </si>
  <si>
    <t>営業外損益</t>
  </si>
  <si>
    <t>法人税等支払</t>
  </si>
  <si>
    <t>期</t>
  </si>
  <si>
    <t>前期繰越資金</t>
  </si>
  <si>
    <t>資金調達</t>
  </si>
  <si>
    <t>税引後利益</t>
  </si>
  <si>
    <t>減価償却</t>
  </si>
  <si>
    <t>その他</t>
  </si>
  <si>
    <t>小計</t>
  </si>
  <si>
    <t>資金使途</t>
  </si>
  <si>
    <t>設備投資</t>
  </si>
  <si>
    <t>次期繰越資金</t>
  </si>
  <si>
    <t>（単位：千円）</t>
  </si>
  <si>
    <t>(単位：千円）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</si>
  <si>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</si>
  <si>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</si>
  <si>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</si>
  <si>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</si>
  <si>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</si>
  <si>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</si>
  <si>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</si>
  <si>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</si>
  <si>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</si>
  <si>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</si>
  <si>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</si>
  <si>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</si>
  <si>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翌月繰越金
（D+E-F)</t>
  </si>
  <si>
    <t>1月</t>
  </si>
  <si>
    <t>通信費</t>
  </si>
  <si>
    <t>客数</t>
  </si>
  <si>
    <t>単価</t>
  </si>
  <si>
    <t>必要な資金</t>
  </si>
  <si>
    <t>金　　額</t>
  </si>
  <si>
    <t>資金調達の方法</t>
  </si>
  <si>
    <t>設備資金</t>
  </si>
  <si>
    <t>合　計</t>
  </si>
  <si>
    <t>運転資金</t>
  </si>
  <si>
    <t>広告宣伝費</t>
  </si>
  <si>
    <t>総　　計</t>
  </si>
  <si>
    <t>特別損益</t>
  </si>
  <si>
    <t>固定資産売却損</t>
  </si>
  <si>
    <t>税引前利益</t>
  </si>
  <si>
    <t>売上原価</t>
  </si>
  <si>
    <t>売上総利益</t>
  </si>
  <si>
    <t>役員報酬</t>
  </si>
  <si>
    <t>旅費交通費</t>
  </si>
  <si>
    <t>地代家賃</t>
  </si>
  <si>
    <t>修繕費</t>
  </si>
  <si>
    <t>事務用消耗品費</t>
  </si>
  <si>
    <t>水道光熱費</t>
  </si>
  <si>
    <t>接待交際費</t>
  </si>
  <si>
    <t>保険料</t>
  </si>
  <si>
    <t>雑費</t>
  </si>
  <si>
    <t>販売費一般管理費計</t>
  </si>
  <si>
    <t>支払利息</t>
  </si>
  <si>
    <t>増資</t>
  </si>
  <si>
    <t>固定資産売却</t>
  </si>
  <si>
    <t>収入合計（B)</t>
  </si>
  <si>
    <t>営業経費</t>
  </si>
  <si>
    <t>売上収入</t>
  </si>
  <si>
    <t>経常収支</t>
  </si>
  <si>
    <t>支出合計（C)</t>
  </si>
  <si>
    <t>経常収支差引
D（A+B-C)</t>
  </si>
  <si>
    <t>収入合計（E)</t>
  </si>
  <si>
    <t>支出合計（F)</t>
  </si>
  <si>
    <t>経常外収支差引
ｇ（A+B-C)</t>
  </si>
  <si>
    <t>　　売掛債権増(-)</t>
  </si>
  <si>
    <t>買掛債務増(+)</t>
  </si>
  <si>
    <t>在庫積増(-)</t>
  </si>
  <si>
    <t>小計　増加運転資金  (-)</t>
  </si>
  <si>
    <t>金融機関</t>
  </si>
  <si>
    <t>前期実績</t>
  </si>
  <si>
    <t>（H25.1～H25.12）</t>
  </si>
  <si>
    <t>（H26.1～H26.12）</t>
  </si>
  <si>
    <t>（H27.1～H27.12）</t>
  </si>
  <si>
    <t>（H28.1～H28.12）</t>
  </si>
  <si>
    <t>OEM商品</t>
  </si>
  <si>
    <t>自社商品</t>
  </si>
  <si>
    <t>通販</t>
  </si>
  <si>
    <t>店舗</t>
  </si>
  <si>
    <t>販売数量</t>
  </si>
  <si>
    <t>荷造運賃</t>
  </si>
  <si>
    <t>旅費交通費</t>
  </si>
  <si>
    <t>保険料</t>
  </si>
  <si>
    <t>人件費</t>
  </si>
  <si>
    <t>役員報酬</t>
  </si>
  <si>
    <t>賃借料・リース料</t>
  </si>
  <si>
    <t>租税公課</t>
  </si>
  <si>
    <t>減価償却費</t>
  </si>
  <si>
    <t>通信費</t>
  </si>
  <si>
    <t>交際費</t>
  </si>
  <si>
    <t>その他</t>
  </si>
  <si>
    <t>受取利息・配当金</t>
  </si>
  <si>
    <t>支払利息・割引料等</t>
  </si>
  <si>
    <t>その他</t>
  </si>
  <si>
    <t>営業利益</t>
  </si>
  <si>
    <t>支払利息・割引料等</t>
  </si>
  <si>
    <t>内外装費</t>
  </si>
  <si>
    <t>空調</t>
  </si>
  <si>
    <t>内部留保</t>
  </si>
  <si>
    <t>家賃</t>
  </si>
  <si>
    <t>仕入</t>
  </si>
  <si>
    <t>賞与</t>
  </si>
  <si>
    <t>退職金</t>
  </si>
  <si>
    <t>通勤費</t>
  </si>
  <si>
    <t>荷造運賃</t>
  </si>
  <si>
    <t>9-1月別売上計画</t>
  </si>
  <si>
    <t>9-2売上の内訳</t>
  </si>
  <si>
    <t>9 月別売上計画</t>
  </si>
  <si>
    <t>10 損益計画</t>
  </si>
  <si>
    <t>10-1月別予測損益計画書</t>
  </si>
  <si>
    <t>10-2中期損益計画書</t>
  </si>
  <si>
    <t>11資金繰り予測</t>
  </si>
  <si>
    <t>38期（当期）</t>
  </si>
  <si>
    <t>12 資金計画</t>
  </si>
  <si>
    <t>12-1当期資金計画書</t>
  </si>
  <si>
    <t>12-2中期資金計画書</t>
  </si>
  <si>
    <t>第39期</t>
  </si>
  <si>
    <t>第40期</t>
  </si>
  <si>
    <t>第41期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</si>
</sst>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#,##0_ ;[Red]\-#,##0\ "/>
    <numFmt numFmtId="179" formatCode="#,###"/>
    <numFmt numFmtId="180" formatCode="#,##0.0;&quot;▲ &quot;#,##0.0"/>
    <numFmt numFmtId="181" formatCode="#,###.0"/>
    <numFmt numFmtId="182" formatCode="#,###.00"/>
    <numFmt numFmtId="183" formatCode="0_);[Red]\(0\)"/>
    <numFmt numFmtId="184" formatCode="#,##0_ "/>
    <numFmt numFmtId="185" formatCode="#,##0_);[Red]\(#,##0\)"/>
    <numFmt numFmtId="186" formatCode="&quot;¥&quot;#,##0_);\(&quot;¥&quot;#,##0\)"/>
    <numFmt numFmtId="187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0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color indexed="8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0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9"/>
      <color indexed="10"/>
      <name val="ＭＳ Ｐゴシック"/>
      <family val="3"/>
    </font>
    <font>
      <sz val="10"/>
      <color rgb="FF000000"/>
      <name val="ＭＳ ゴシック"/>
      <family val="3"/>
    </font>
    <font>
      <sz val="6"/>
      <color rgb="FF000000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24" borderId="10" xfId="0" applyFont="1" applyFill="1" applyBorder="1" applyAlignment="1">
      <alignment horizontal="left"/>
    </xf>
    <xf numFmtId="176" fontId="25" fillId="0" borderId="11" xfId="49" applyNumberFormat="1" applyFont="1" applyFill="1" applyBorder="1" applyAlignment="1">
      <alignment/>
    </xf>
    <xf numFmtId="176" fontId="25" fillId="0" borderId="12" xfId="49" applyNumberFormat="1" applyFont="1" applyFill="1" applyBorder="1" applyAlignment="1">
      <alignment/>
    </xf>
    <xf numFmtId="176" fontId="25" fillId="24" borderId="12" xfId="49" applyNumberFormat="1" applyFont="1" applyFill="1" applyBorder="1" applyAlignment="1">
      <alignment/>
    </xf>
    <xf numFmtId="0" fontId="25" fillId="24" borderId="13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 shrinkToFit="1"/>
    </xf>
    <xf numFmtId="176" fontId="44" fillId="0" borderId="11" xfId="49" applyNumberFormat="1" applyFont="1" applyFill="1" applyBorder="1" applyAlignment="1">
      <alignment horizontal="right" shrinkToFit="1"/>
    </xf>
    <xf numFmtId="0" fontId="43" fillId="0" borderId="15" xfId="0" applyFont="1" applyFill="1" applyBorder="1" applyAlignment="1">
      <alignment horizontal="left" shrinkToFit="1"/>
    </xf>
    <xf numFmtId="176" fontId="44" fillId="0" borderId="15" xfId="49" applyNumberFormat="1" applyFont="1" applyFill="1" applyBorder="1" applyAlignment="1">
      <alignment horizontal="right" shrinkToFit="1"/>
    </xf>
    <xf numFmtId="0" fontId="43" fillId="0" borderId="16" xfId="0" applyFont="1" applyFill="1" applyBorder="1" applyAlignment="1">
      <alignment horizontal="left" shrinkToFit="1"/>
    </xf>
    <xf numFmtId="176" fontId="44" fillId="0" borderId="16" xfId="49" applyNumberFormat="1" applyFont="1" applyFill="1" applyBorder="1" applyAlignment="1">
      <alignment horizontal="right" shrinkToFit="1"/>
    </xf>
    <xf numFmtId="176" fontId="44" fillId="0" borderId="14" xfId="49" applyNumberFormat="1" applyFont="1" applyFill="1" applyBorder="1" applyAlignment="1">
      <alignment horizontal="right" shrinkToFit="1"/>
    </xf>
    <xf numFmtId="176" fontId="44" fillId="0" borderId="16" xfId="0" applyNumberFormat="1" applyFont="1" applyFill="1" applyBorder="1" applyAlignment="1">
      <alignment horizontal="right" shrinkToFit="1"/>
    </xf>
    <xf numFmtId="176" fontId="44" fillId="25" borderId="12" xfId="49" applyNumberFormat="1" applyFont="1" applyFill="1" applyBorder="1" applyAlignment="1">
      <alignment horizontal="right" shrinkToFit="1"/>
    </xf>
    <xf numFmtId="176" fontId="29" fillId="24" borderId="12" xfId="49" applyNumberFormat="1" applyFont="1" applyFill="1" applyBorder="1" applyAlignment="1">
      <alignment horizontal="right" shrinkToFit="1"/>
    </xf>
    <xf numFmtId="176" fontId="29" fillId="24" borderId="10" xfId="49" applyNumberFormat="1" applyFont="1" applyFill="1" applyBorder="1" applyAlignment="1">
      <alignment horizontal="right" shrinkToFit="1"/>
    </xf>
    <xf numFmtId="176" fontId="29" fillId="24" borderId="17" xfId="49" applyNumberFormat="1" applyFont="1" applyFill="1" applyBorder="1" applyAlignment="1">
      <alignment horizontal="right" shrinkToFit="1"/>
    </xf>
    <xf numFmtId="0" fontId="28" fillId="24" borderId="13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24" borderId="10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176" fontId="44" fillId="0" borderId="12" xfId="49" applyNumberFormat="1" applyFont="1" applyFill="1" applyBorder="1" applyAlignment="1">
      <alignment horizontal="right" shrinkToFit="1"/>
    </xf>
    <xf numFmtId="176" fontId="44" fillId="0" borderId="11" xfId="49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28" fillId="24" borderId="21" xfId="0" applyFont="1" applyFill="1" applyBorder="1" applyAlignment="1">
      <alignment horizontal="center"/>
    </xf>
    <xf numFmtId="0" fontId="25" fillId="24" borderId="22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left" shrinkToFit="1"/>
    </xf>
    <xf numFmtId="0" fontId="28" fillId="0" borderId="23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176" fontId="28" fillId="24" borderId="17" xfId="49" applyNumberFormat="1" applyFont="1" applyFill="1" applyBorder="1" applyAlignment="1">
      <alignment/>
    </xf>
    <xf numFmtId="0" fontId="28" fillId="24" borderId="13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8" fillId="24" borderId="22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176" fontId="28" fillId="0" borderId="11" xfId="49" applyNumberFormat="1" applyFont="1" applyFill="1" applyBorder="1" applyAlignment="1">
      <alignment/>
    </xf>
    <xf numFmtId="0" fontId="28" fillId="0" borderId="16" xfId="0" applyFont="1" applyFill="1" applyBorder="1" applyAlignment="1">
      <alignment/>
    </xf>
    <xf numFmtId="176" fontId="28" fillId="0" borderId="24" xfId="49" applyNumberFormat="1" applyFont="1" applyFill="1" applyBorder="1" applyAlignment="1">
      <alignment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176" fontId="28" fillId="24" borderId="17" xfId="49" applyNumberFormat="1" applyFont="1" applyFill="1" applyBorder="1" applyAlignment="1">
      <alignment horizontal="right"/>
    </xf>
    <xf numFmtId="176" fontId="28" fillId="24" borderId="12" xfId="49" applyNumberFormat="1" applyFont="1" applyFill="1" applyBorder="1" applyAlignment="1">
      <alignment/>
    </xf>
    <xf numFmtId="176" fontId="29" fillId="24" borderId="10" xfId="49" applyNumberFormat="1" applyFont="1" applyFill="1" applyBorder="1" applyAlignment="1">
      <alignment/>
    </xf>
    <xf numFmtId="176" fontId="29" fillId="24" borderId="17" xfId="49" applyNumberFormat="1" applyFont="1" applyFill="1" applyBorder="1" applyAlignment="1">
      <alignment/>
    </xf>
    <xf numFmtId="176" fontId="43" fillId="0" borderId="11" xfId="49" applyNumberFormat="1" applyFont="1" applyFill="1" applyBorder="1" applyAlignment="1">
      <alignment/>
    </xf>
    <xf numFmtId="176" fontId="43" fillId="0" borderId="15" xfId="49" applyNumberFormat="1" applyFont="1" applyFill="1" applyBorder="1" applyAlignment="1">
      <alignment/>
    </xf>
    <xf numFmtId="176" fontId="43" fillId="0" borderId="16" xfId="49" applyNumberFormat="1" applyFont="1" applyFill="1" applyBorder="1" applyAlignment="1">
      <alignment/>
    </xf>
    <xf numFmtId="176" fontId="43" fillId="0" borderId="11" xfId="49" applyNumberFormat="1" applyFont="1" applyFill="1" applyBorder="1" applyAlignment="1">
      <alignment horizontal="right" shrinkToFit="1"/>
    </xf>
    <xf numFmtId="176" fontId="43" fillId="0" borderId="15" xfId="49" applyNumberFormat="1" applyFont="1" applyFill="1" applyBorder="1" applyAlignment="1">
      <alignment horizontal="right" shrinkToFit="1"/>
    </xf>
    <xf numFmtId="176" fontId="43" fillId="0" borderId="16" xfId="49" applyNumberFormat="1" applyFont="1" applyFill="1" applyBorder="1" applyAlignment="1">
      <alignment horizontal="right" shrinkToFit="1"/>
    </xf>
    <xf numFmtId="0" fontId="25" fillId="24" borderId="10" xfId="0" applyFont="1" applyFill="1" applyBorder="1" applyAlignment="1">
      <alignment/>
    </xf>
    <xf numFmtId="176" fontId="43" fillId="25" borderId="12" xfId="49" applyNumberFormat="1" applyFont="1" applyFill="1" applyBorder="1" applyAlignment="1">
      <alignment/>
    </xf>
    <xf numFmtId="176" fontId="28" fillId="24" borderId="10" xfId="49" applyNumberFormat="1" applyFont="1" applyFill="1" applyBorder="1" applyAlignment="1">
      <alignment/>
    </xf>
    <xf numFmtId="176" fontId="28" fillId="24" borderId="17" xfId="49" applyNumberFormat="1" applyFont="1" applyFill="1" applyBorder="1" applyAlignment="1">
      <alignment/>
    </xf>
    <xf numFmtId="176" fontId="43" fillId="25" borderId="17" xfId="49" applyNumberFormat="1" applyFont="1" applyFill="1" applyBorder="1" applyAlignment="1">
      <alignment/>
    </xf>
    <xf numFmtId="179" fontId="32" fillId="0" borderId="15" xfId="49" applyNumberFormat="1" applyFont="1" applyBorder="1" applyAlignment="1">
      <alignment/>
    </xf>
    <xf numFmtId="179" fontId="32" fillId="0" borderId="27" xfId="49" applyNumberFormat="1" applyFont="1" applyBorder="1" applyAlignment="1">
      <alignment/>
    </xf>
    <xf numFmtId="176" fontId="29" fillId="0" borderId="11" xfId="49" applyNumberFormat="1" applyFont="1" applyFill="1" applyBorder="1" applyAlignment="1">
      <alignment/>
    </xf>
    <xf numFmtId="176" fontId="29" fillId="0" borderId="14" xfId="49" applyNumberFormat="1" applyFont="1" applyFill="1" applyBorder="1" applyAlignment="1">
      <alignment/>
    </xf>
    <xf numFmtId="176" fontId="29" fillId="0" borderId="15" xfId="49" applyNumberFormat="1" applyFont="1" applyFill="1" applyBorder="1" applyAlignment="1">
      <alignment/>
    </xf>
    <xf numFmtId="176" fontId="29" fillId="0" borderId="16" xfId="49" applyNumberFormat="1" applyFont="1" applyFill="1" applyBorder="1" applyAlignment="1">
      <alignment/>
    </xf>
    <xf numFmtId="179" fontId="32" fillId="26" borderId="17" xfId="49" applyNumberFormat="1" applyFont="1" applyFill="1" applyBorder="1" applyAlignment="1">
      <alignment horizontal="right"/>
    </xf>
    <xf numFmtId="179" fontId="32" fillId="0" borderId="16" xfId="49" applyNumberFormat="1" applyFont="1" applyBorder="1" applyAlignment="1">
      <alignment/>
    </xf>
    <xf numFmtId="179" fontId="32" fillId="0" borderId="28" xfId="49" applyNumberFormat="1" applyFont="1" applyBorder="1" applyAlignment="1">
      <alignment/>
    </xf>
    <xf numFmtId="179" fontId="32" fillId="27" borderId="17" xfId="49" applyNumberFormat="1" applyFont="1" applyFill="1" applyBorder="1" applyAlignment="1">
      <alignment/>
    </xf>
    <xf numFmtId="179" fontId="32" fillId="27" borderId="10" xfId="49" applyNumberFormat="1" applyFont="1" applyFill="1" applyBorder="1" applyAlignment="1">
      <alignment/>
    </xf>
    <xf numFmtId="179" fontId="32" fillId="24" borderId="17" xfId="49" applyNumberFormat="1" applyFont="1" applyFill="1" applyBorder="1" applyAlignment="1">
      <alignment/>
    </xf>
    <xf numFmtId="179" fontId="32" fillId="0" borderId="11" xfId="49" applyNumberFormat="1" applyFont="1" applyBorder="1" applyAlignment="1">
      <alignment/>
    </xf>
    <xf numFmtId="179" fontId="32" fillId="0" borderId="23" xfId="49" applyNumberFormat="1" applyFont="1" applyBorder="1" applyAlignment="1">
      <alignment/>
    </xf>
    <xf numFmtId="179" fontId="32" fillId="0" borderId="24" xfId="49" applyNumberFormat="1" applyFont="1" applyBorder="1" applyAlignment="1">
      <alignment/>
    </xf>
    <xf numFmtId="179" fontId="32" fillId="0" borderId="29" xfId="49" applyNumberFormat="1" applyFont="1" applyBorder="1" applyAlignment="1">
      <alignment/>
    </xf>
    <xf numFmtId="179" fontId="32" fillId="27" borderId="26" xfId="49" applyNumberFormat="1" applyFont="1" applyFill="1" applyBorder="1" applyAlignment="1">
      <alignment/>
    </xf>
    <xf numFmtId="179" fontId="32" fillId="26" borderId="17" xfId="49" applyNumberFormat="1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17" xfId="0" applyFont="1" applyBorder="1" applyAlignment="1">
      <alignment horizontal="right"/>
    </xf>
    <xf numFmtId="0" fontId="31" fillId="26" borderId="19" xfId="0" applyFont="1" applyFill="1" applyBorder="1" applyAlignment="1">
      <alignment/>
    </xf>
    <xf numFmtId="0" fontId="31" fillId="26" borderId="26" xfId="0" applyFont="1" applyFill="1" applyBorder="1" applyAlignment="1">
      <alignment/>
    </xf>
    <xf numFmtId="0" fontId="31" fillId="0" borderId="30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31" xfId="0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32" xfId="0" applyFont="1" applyBorder="1" applyAlignment="1">
      <alignment/>
    </xf>
    <xf numFmtId="0" fontId="31" fillId="0" borderId="28" xfId="0" applyFont="1" applyBorder="1" applyAlignment="1">
      <alignment/>
    </xf>
    <xf numFmtId="0" fontId="31" fillId="27" borderId="21" xfId="0" applyFont="1" applyFill="1" applyBorder="1" applyAlignment="1">
      <alignment/>
    </xf>
    <xf numFmtId="0" fontId="28" fillId="0" borderId="33" xfId="0" applyFont="1" applyFill="1" applyBorder="1" applyAlignment="1">
      <alignment horizontal="left"/>
    </xf>
    <xf numFmtId="0" fontId="31" fillId="0" borderId="33" xfId="0" applyFont="1" applyBorder="1" applyAlignment="1">
      <alignment/>
    </xf>
    <xf numFmtId="0" fontId="28" fillId="0" borderId="33" xfId="0" applyFont="1" applyFill="1" applyBorder="1" applyAlignment="1">
      <alignment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28" fillId="0" borderId="27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31" fillId="27" borderId="22" xfId="0" applyFont="1" applyFill="1" applyBorder="1" applyAlignment="1">
      <alignment/>
    </xf>
    <xf numFmtId="0" fontId="31" fillId="24" borderId="21" xfId="0" applyFont="1" applyFill="1" applyBorder="1" applyAlignment="1">
      <alignment/>
    </xf>
    <xf numFmtId="0" fontId="31" fillId="24" borderId="22" xfId="0" applyFont="1" applyFill="1" applyBorder="1" applyAlignment="1">
      <alignment/>
    </xf>
    <xf numFmtId="0" fontId="31" fillId="27" borderId="10" xfId="0" applyFont="1" applyFill="1" applyBorder="1" applyAlignment="1">
      <alignment/>
    </xf>
    <xf numFmtId="0" fontId="31" fillId="0" borderId="36" xfId="0" applyFont="1" applyBorder="1" applyAlignment="1">
      <alignment/>
    </xf>
    <xf numFmtId="0" fontId="31" fillId="0" borderId="29" xfId="0" applyFont="1" applyBorder="1" applyAlignment="1">
      <alignment/>
    </xf>
    <xf numFmtId="176" fontId="29" fillId="24" borderId="12" xfId="49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4" fillId="0" borderId="0" xfId="61" applyFont="1" applyAlignment="1">
      <alignment horizontal="right" vertical="center"/>
      <protection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87" fontId="34" fillId="26" borderId="17" xfId="0" applyNumberFormat="1" applyFont="1" applyFill="1" applyBorder="1" applyAlignment="1">
      <alignment vertical="center"/>
    </xf>
    <xf numFmtId="187" fontId="34" fillId="26" borderId="12" xfId="0" applyNumberFormat="1" applyFont="1" applyFill="1" applyBorder="1" applyAlignment="1">
      <alignment vertical="center"/>
    </xf>
    <xf numFmtId="0" fontId="34" fillId="0" borderId="0" xfId="61" applyFont="1">
      <alignment vertical="center"/>
      <protection/>
    </xf>
    <xf numFmtId="0" fontId="39" fillId="0" borderId="13" xfId="61" applyFont="1" applyBorder="1" applyAlignment="1">
      <alignment horizontal="center" vertical="center"/>
      <protection/>
    </xf>
    <xf numFmtId="178" fontId="31" fillId="26" borderId="17" xfId="61" applyNumberFormat="1" applyFont="1" applyFill="1" applyBorder="1">
      <alignment vertical="center"/>
      <protection/>
    </xf>
    <xf numFmtId="0" fontId="31" fillId="0" borderId="10" xfId="61" applyFont="1" applyBorder="1">
      <alignment vertical="center"/>
      <protection/>
    </xf>
    <xf numFmtId="178" fontId="31" fillId="0" borderId="10" xfId="61" applyNumberFormat="1" applyFont="1" applyBorder="1">
      <alignment vertical="center"/>
      <protection/>
    </xf>
    <xf numFmtId="0" fontId="31" fillId="0" borderId="37" xfId="61" applyFont="1" applyBorder="1">
      <alignment vertical="center"/>
      <protection/>
    </xf>
    <xf numFmtId="178" fontId="31" fillId="0" borderId="37" xfId="61" applyNumberFormat="1" applyFont="1" applyBorder="1">
      <alignment vertical="center"/>
      <protection/>
    </xf>
    <xf numFmtId="178" fontId="31" fillId="0" borderId="38" xfId="61" applyNumberFormat="1" applyFont="1" applyBorder="1" applyAlignment="1">
      <alignment horizontal="right" vertical="center"/>
      <protection/>
    </xf>
    <xf numFmtId="178" fontId="31" fillId="0" borderId="39" xfId="61" applyNumberFormat="1" applyFont="1" applyBorder="1" applyAlignment="1">
      <alignment horizontal="right" vertical="center"/>
      <protection/>
    </xf>
    <xf numFmtId="0" fontId="31" fillId="0" borderId="40" xfId="61" applyFont="1" applyBorder="1">
      <alignment vertical="center"/>
      <protection/>
    </xf>
    <xf numFmtId="178" fontId="31" fillId="0" borderId="40" xfId="61" applyNumberFormat="1" applyFont="1" applyBorder="1">
      <alignment vertical="center"/>
      <protection/>
    </xf>
    <xf numFmtId="0" fontId="39" fillId="24" borderId="20" xfId="61" applyFont="1" applyFill="1" applyBorder="1">
      <alignment vertical="center"/>
      <protection/>
    </xf>
    <xf numFmtId="178" fontId="31" fillId="0" borderId="17" xfId="61" applyNumberFormat="1" applyFont="1" applyBorder="1">
      <alignment vertical="center"/>
      <protection/>
    </xf>
    <xf numFmtId="0" fontId="31" fillId="28" borderId="37" xfId="61" applyFont="1" applyFill="1" applyBorder="1" applyAlignment="1">
      <alignment horizontal="right" vertical="center"/>
      <protection/>
    </xf>
    <xf numFmtId="178" fontId="31" fillId="28" borderId="37" xfId="61" applyNumberFormat="1" applyFont="1" applyFill="1" applyBorder="1">
      <alignment vertical="center"/>
      <protection/>
    </xf>
    <xf numFmtId="178" fontId="31" fillId="28" borderId="38" xfId="61" applyNumberFormat="1" applyFont="1" applyFill="1" applyBorder="1" applyAlignment="1">
      <alignment horizontal="right" vertical="center"/>
      <protection/>
    </xf>
    <xf numFmtId="178" fontId="31" fillId="28" borderId="39" xfId="61" applyNumberFormat="1" applyFont="1" applyFill="1" applyBorder="1" applyAlignment="1">
      <alignment horizontal="right" vertical="center"/>
      <protection/>
    </xf>
    <xf numFmtId="0" fontId="31" fillId="0" borderId="37" xfId="61" applyFont="1" applyBorder="1" applyAlignment="1">
      <alignment horizontal="left" vertical="center"/>
      <protection/>
    </xf>
    <xf numFmtId="178" fontId="31" fillId="26" borderId="12" xfId="61" applyNumberFormat="1" applyFont="1" applyFill="1" applyBorder="1">
      <alignment vertical="center"/>
      <protection/>
    </xf>
    <xf numFmtId="0" fontId="34" fillId="0" borderId="0" xfId="0" applyFont="1" applyAlignment="1">
      <alignment/>
    </xf>
    <xf numFmtId="0" fontId="39" fillId="28" borderId="17" xfId="0" applyFont="1" applyFill="1" applyBorder="1" applyAlignment="1">
      <alignment horizontal="center" vertical="center"/>
    </xf>
    <xf numFmtId="0" fontId="39" fillId="28" borderId="13" xfId="0" applyFont="1" applyFill="1" applyBorder="1" applyAlignment="1">
      <alignment horizontal="center" vertical="center"/>
    </xf>
    <xf numFmtId="0" fontId="31" fillId="28" borderId="17" xfId="0" applyFont="1" applyFill="1" applyBorder="1" applyAlignment="1">
      <alignment vertical="center"/>
    </xf>
    <xf numFmtId="187" fontId="31" fillId="28" borderId="17" xfId="0" applyNumberFormat="1" applyFont="1" applyFill="1" applyBorder="1" applyAlignment="1">
      <alignment vertical="center"/>
    </xf>
    <xf numFmtId="0" fontId="39" fillId="24" borderId="20" xfId="0" applyFont="1" applyFill="1" applyBorder="1" applyAlignment="1">
      <alignment horizontal="right" vertical="center"/>
    </xf>
    <xf numFmtId="187" fontId="31" fillId="24" borderId="17" xfId="0" applyNumberFormat="1" applyFont="1" applyFill="1" applyBorder="1" applyAlignment="1">
      <alignment vertical="center"/>
    </xf>
    <xf numFmtId="0" fontId="31" fillId="28" borderId="17" xfId="0" applyFont="1" applyFill="1" applyBorder="1" applyAlignment="1">
      <alignment vertical="center" shrinkToFit="1"/>
    </xf>
    <xf numFmtId="187" fontId="31" fillId="28" borderId="19" xfId="0" applyNumberFormat="1" applyFont="1" applyFill="1" applyBorder="1" applyAlignment="1">
      <alignment vertical="center"/>
    </xf>
    <xf numFmtId="187" fontId="31" fillId="24" borderId="19" xfId="0" applyNumberFormat="1" applyFont="1" applyFill="1" applyBorder="1" applyAlignment="1">
      <alignment vertical="center"/>
    </xf>
    <xf numFmtId="0" fontId="31" fillId="0" borderId="12" xfId="0" applyFont="1" applyBorder="1" applyAlignment="1">
      <alignment horizontal="right"/>
    </xf>
    <xf numFmtId="0" fontId="28" fillId="0" borderId="13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30" fillId="24" borderId="21" xfId="0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/>
    </xf>
    <xf numFmtId="0" fontId="28" fillId="24" borderId="19" xfId="0" applyFont="1" applyFill="1" applyBorder="1" applyAlignment="1">
      <alignment horizontal="center" shrinkToFit="1"/>
    </xf>
    <xf numFmtId="0" fontId="28" fillId="24" borderId="20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24" borderId="21" xfId="0" applyFont="1" applyFill="1" applyBorder="1" applyAlignment="1">
      <alignment horizontal="center" shrinkToFit="1"/>
    </xf>
    <xf numFmtId="0" fontId="28" fillId="24" borderId="18" xfId="0" applyFont="1" applyFill="1" applyBorder="1" applyAlignment="1">
      <alignment horizontal="center" shrinkToFit="1"/>
    </xf>
    <xf numFmtId="0" fontId="28" fillId="24" borderId="21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8" fillId="24" borderId="22" xfId="0" applyFont="1" applyFill="1" applyBorder="1" applyAlignment="1">
      <alignment horizontal="center"/>
    </xf>
    <xf numFmtId="0" fontId="25" fillId="24" borderId="22" xfId="0" applyFont="1" applyFill="1" applyBorder="1" applyAlignment="1">
      <alignment horizontal="center"/>
    </xf>
    <xf numFmtId="0" fontId="28" fillId="24" borderId="41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27" borderId="13" xfId="0" applyFont="1" applyFill="1" applyBorder="1" applyAlignment="1">
      <alignment horizontal="center" vertical="center" textRotation="255"/>
    </xf>
    <xf numFmtId="0" fontId="31" fillId="27" borderId="10" xfId="0" applyFont="1" applyFill="1" applyBorder="1" applyAlignment="1">
      <alignment horizontal="center" vertical="center" textRotation="255"/>
    </xf>
    <xf numFmtId="0" fontId="31" fillId="0" borderId="19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26" borderId="19" xfId="0" applyFont="1" applyFill="1" applyBorder="1" applyAlignment="1">
      <alignment wrapText="1"/>
    </xf>
    <xf numFmtId="0" fontId="34" fillId="26" borderId="26" xfId="0" applyFont="1" applyFill="1" applyBorder="1" applyAlignment="1">
      <alignment/>
    </xf>
    <xf numFmtId="0" fontId="34" fillId="26" borderId="20" xfId="0" applyFont="1" applyFill="1" applyBorder="1" applyAlignment="1">
      <alignment/>
    </xf>
    <xf numFmtId="0" fontId="31" fillId="27" borderId="26" xfId="0" applyFont="1" applyFill="1" applyBorder="1" applyAlignment="1">
      <alignment horizontal="center"/>
    </xf>
    <xf numFmtId="0" fontId="31" fillId="27" borderId="20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 vertical="center" textRotation="255"/>
    </xf>
    <xf numFmtId="0" fontId="31" fillId="24" borderId="10" xfId="0" applyFont="1" applyFill="1" applyBorder="1" applyAlignment="1">
      <alignment horizontal="center" vertical="center" textRotation="255"/>
    </xf>
    <xf numFmtId="0" fontId="33" fillId="24" borderId="26" xfId="0" applyFont="1" applyFill="1" applyBorder="1" applyAlignment="1">
      <alignment horizontal="center" wrapText="1"/>
    </xf>
    <xf numFmtId="0" fontId="33" fillId="24" borderId="26" xfId="0" applyFont="1" applyFill="1" applyBorder="1" applyAlignment="1">
      <alignment horizontal="center"/>
    </xf>
    <xf numFmtId="0" fontId="33" fillId="24" borderId="20" xfId="0" applyFont="1" applyFill="1" applyBorder="1" applyAlignment="1">
      <alignment horizontal="center"/>
    </xf>
    <xf numFmtId="0" fontId="31" fillId="27" borderId="44" xfId="0" applyFont="1" applyFill="1" applyBorder="1" applyAlignment="1">
      <alignment horizontal="center"/>
    </xf>
    <xf numFmtId="0" fontId="31" fillId="27" borderId="41" xfId="0" applyFont="1" applyFill="1" applyBorder="1" applyAlignment="1">
      <alignment horizontal="center"/>
    </xf>
    <xf numFmtId="0" fontId="31" fillId="24" borderId="26" xfId="0" applyFont="1" applyFill="1" applyBorder="1" applyAlignment="1">
      <alignment horizontal="center" wrapText="1"/>
    </xf>
    <xf numFmtId="0" fontId="31" fillId="24" borderId="26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0" borderId="19" xfId="61" applyFont="1" applyBorder="1" applyAlignment="1">
      <alignment horizontal="center" vertical="center"/>
      <protection/>
    </xf>
    <xf numFmtId="0" fontId="31" fillId="0" borderId="20" xfId="61" applyFont="1" applyBorder="1" applyAlignment="1">
      <alignment horizontal="center" vertical="center"/>
      <protection/>
    </xf>
    <xf numFmtId="187" fontId="31" fillId="28" borderId="13" xfId="0" applyNumberFormat="1" applyFont="1" applyFill="1" applyBorder="1" applyAlignment="1">
      <alignment horizontal="right" vertical="center"/>
    </xf>
    <xf numFmtId="187" fontId="31" fillId="28" borderId="10" xfId="0" applyNumberFormat="1" applyFont="1" applyFill="1" applyBorder="1" applyAlignment="1">
      <alignment horizontal="right" vertical="center"/>
    </xf>
    <xf numFmtId="0" fontId="39" fillId="24" borderId="13" xfId="61" applyFont="1" applyFill="1" applyBorder="1" applyAlignment="1">
      <alignment horizontal="center" vertical="center" textRotation="255" wrapText="1"/>
      <protection/>
    </xf>
    <xf numFmtId="0" fontId="39" fillId="24" borderId="10" xfId="61" applyFont="1" applyFill="1" applyBorder="1" applyAlignment="1">
      <alignment horizontal="center" vertical="center" textRotation="255" wrapText="1"/>
      <protection/>
    </xf>
    <xf numFmtId="0" fontId="39" fillId="24" borderId="21" xfId="61" applyFont="1" applyFill="1" applyBorder="1" applyAlignment="1">
      <alignment horizontal="center" vertical="center" textRotation="255" wrapText="1"/>
      <protection/>
    </xf>
    <xf numFmtId="178" fontId="31" fillId="26" borderId="19" xfId="61" applyNumberFormat="1" applyFont="1" applyFill="1" applyBorder="1" applyAlignment="1">
      <alignment horizontal="right" vertical="center"/>
      <protection/>
    </xf>
    <xf numFmtId="178" fontId="31" fillId="26" borderId="20" xfId="61" applyNumberFormat="1" applyFont="1" applyFill="1" applyBorder="1" applyAlignment="1">
      <alignment horizontal="right" vertical="center"/>
      <protection/>
    </xf>
    <xf numFmtId="0" fontId="39" fillId="24" borderId="13" xfId="0" applyFont="1" applyFill="1" applyBorder="1" applyAlignment="1">
      <alignment horizontal="center" vertical="center" textRotation="255"/>
    </xf>
    <xf numFmtId="0" fontId="39" fillId="24" borderId="10" xfId="0" applyFont="1" applyFill="1" applyBorder="1" applyAlignment="1">
      <alignment horizontal="center" vertical="center" textRotation="255"/>
    </xf>
    <xf numFmtId="0" fontId="39" fillId="24" borderId="21" xfId="0" applyFont="1" applyFill="1" applyBorder="1" applyAlignment="1">
      <alignment horizontal="center" vertical="center" textRotation="255"/>
    </xf>
    <xf numFmtId="0" fontId="37" fillId="26" borderId="12" xfId="0" applyFont="1" applyFill="1" applyBorder="1" applyAlignment="1">
      <alignment horizontal="center" vertical="center"/>
    </xf>
    <xf numFmtId="0" fontId="37" fillId="26" borderId="19" xfId="0" applyFont="1" applyFill="1" applyBorder="1" applyAlignment="1">
      <alignment horizontal="center" vertical="center"/>
    </xf>
    <xf numFmtId="0" fontId="37" fillId="26" borderId="20" xfId="0" applyFont="1" applyFill="1" applyBorder="1" applyAlignment="1">
      <alignment horizontal="center" vertical="center"/>
    </xf>
    <xf numFmtId="187" fontId="31" fillId="28" borderId="12" xfId="0" applyNumberFormat="1" applyFont="1" applyFill="1" applyBorder="1" applyAlignment="1">
      <alignment horizontal="right" vertical="center"/>
    </xf>
    <xf numFmtId="0" fontId="39" fillId="28" borderId="43" xfId="0" applyFont="1" applyFill="1" applyBorder="1" applyAlignment="1">
      <alignment horizontal="center" vertical="top" wrapText="1"/>
    </xf>
    <xf numFmtId="0" fontId="39" fillId="28" borderId="41" xfId="0" applyFont="1" applyFill="1" applyBorder="1" applyAlignment="1">
      <alignment horizontal="center" vertical="top" wrapText="1"/>
    </xf>
    <xf numFmtId="0" fontId="39" fillId="28" borderId="22" xfId="0" applyFont="1" applyFill="1" applyBorder="1" applyAlignment="1">
      <alignment horizontal="center" vertical="top" wrapText="1"/>
    </xf>
    <xf numFmtId="0" fontId="39" fillId="28" borderId="42" xfId="0" applyFont="1" applyFill="1" applyBorder="1" applyAlignment="1">
      <alignment horizontal="center" vertical="top" wrapText="1"/>
    </xf>
    <xf numFmtId="0" fontId="39" fillId="28" borderId="21" xfId="0" applyFont="1" applyFill="1" applyBorder="1" applyAlignment="1">
      <alignment horizontal="center" vertical="top" wrapText="1"/>
    </xf>
    <xf numFmtId="0" fontId="39" fillId="28" borderId="18" xfId="0" applyFont="1" applyFill="1" applyBorder="1" applyAlignment="1">
      <alignment horizontal="center" vertical="top" wrapText="1"/>
    </xf>
    <xf numFmtId="178" fontId="31" fillId="28" borderId="38" xfId="61" applyNumberFormat="1" applyFont="1" applyFill="1" applyBorder="1" applyAlignment="1">
      <alignment horizontal="right" vertical="center"/>
      <protection/>
    </xf>
    <xf numFmtId="178" fontId="31" fillId="28" borderId="39" xfId="61" applyNumberFormat="1" applyFont="1" applyFill="1" applyBorder="1" applyAlignment="1">
      <alignment horizontal="right" vertical="center"/>
      <protection/>
    </xf>
    <xf numFmtId="178" fontId="31" fillId="0" borderId="19" xfId="61" applyNumberFormat="1" applyFont="1" applyBorder="1" applyAlignment="1">
      <alignment horizontal="right" vertical="center"/>
      <protection/>
    </xf>
    <xf numFmtId="178" fontId="31" fillId="0" borderId="20" xfId="61" applyNumberFormat="1" applyFont="1" applyBorder="1" applyAlignment="1">
      <alignment horizontal="right" vertical="center"/>
      <protection/>
    </xf>
    <xf numFmtId="178" fontId="31" fillId="0" borderId="38" xfId="61" applyNumberFormat="1" applyFont="1" applyBorder="1" applyAlignment="1">
      <alignment horizontal="right" vertical="center"/>
      <protection/>
    </xf>
    <xf numFmtId="178" fontId="31" fillId="0" borderId="39" xfId="61" applyNumberFormat="1" applyFont="1" applyBorder="1" applyAlignment="1">
      <alignment horizontal="right" vertical="center"/>
      <protection/>
    </xf>
    <xf numFmtId="178" fontId="31" fillId="0" borderId="45" xfId="61" applyNumberFormat="1" applyFont="1" applyBorder="1" applyAlignment="1">
      <alignment horizontal="right" vertical="center"/>
      <protection/>
    </xf>
    <xf numFmtId="178" fontId="31" fillId="0" borderId="46" xfId="61" applyNumberFormat="1" applyFont="1" applyBorder="1" applyAlignment="1">
      <alignment horizontal="right" vertical="center"/>
      <protection/>
    </xf>
    <xf numFmtId="0" fontId="39" fillId="28" borderId="17" xfId="0" applyFont="1" applyFill="1" applyBorder="1" applyAlignment="1">
      <alignment horizontal="center" vertical="center"/>
    </xf>
    <xf numFmtId="0" fontId="39" fillId="28" borderId="13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 textRotation="255"/>
    </xf>
    <xf numFmtId="0" fontId="39" fillId="28" borderId="43" xfId="0" applyFont="1" applyFill="1" applyBorder="1" applyAlignment="1">
      <alignment horizontal="center" vertical="center"/>
    </xf>
    <xf numFmtId="0" fontId="39" fillId="28" borderId="41" xfId="0" applyFont="1" applyFill="1" applyBorder="1" applyAlignment="1">
      <alignment horizontal="center" vertical="center"/>
    </xf>
    <xf numFmtId="0" fontId="39" fillId="28" borderId="21" xfId="0" applyFont="1" applyFill="1" applyBorder="1" applyAlignment="1">
      <alignment horizontal="center" vertical="center"/>
    </xf>
    <xf numFmtId="0" fontId="39" fillId="28" borderId="18" xfId="0" applyFont="1" applyFill="1" applyBorder="1" applyAlignment="1">
      <alignment horizontal="center" vertical="center"/>
    </xf>
    <xf numFmtId="178" fontId="31" fillId="0" borderId="47" xfId="61" applyNumberFormat="1" applyFont="1" applyBorder="1" applyAlignment="1">
      <alignment horizontal="right" vertical="center"/>
      <protection/>
    </xf>
    <xf numFmtId="178" fontId="31" fillId="0" borderId="48" xfId="61" applyNumberFormat="1" applyFont="1" applyBorder="1" applyAlignment="1">
      <alignment horizontal="right" vertical="center"/>
      <protection/>
    </xf>
    <xf numFmtId="0" fontId="39" fillId="0" borderId="43" xfId="61" applyFont="1" applyBorder="1" applyAlignment="1">
      <alignment horizontal="center" vertical="center"/>
      <protection/>
    </xf>
    <xf numFmtId="0" fontId="39" fillId="0" borderId="41" xfId="61" applyFont="1" applyBorder="1" applyAlignment="1">
      <alignment horizontal="center" vertical="center"/>
      <protection/>
    </xf>
    <xf numFmtId="0" fontId="31" fillId="26" borderId="19" xfId="61" applyFont="1" applyFill="1" applyBorder="1" applyAlignment="1">
      <alignment horizontal="center" vertical="center"/>
      <protection/>
    </xf>
    <xf numFmtId="0" fontId="31" fillId="26" borderId="20" xfId="61" applyFont="1" applyFill="1" applyBorder="1" applyAlignment="1">
      <alignment horizontal="center" vertical="center"/>
      <protection/>
    </xf>
    <xf numFmtId="178" fontId="31" fillId="26" borderId="21" xfId="61" applyNumberFormat="1" applyFont="1" applyFill="1" applyBorder="1" applyAlignment="1">
      <alignment horizontal="right" vertical="center"/>
      <protection/>
    </xf>
    <xf numFmtId="178" fontId="31" fillId="26" borderId="18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資金計画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142875</xdr:rowOff>
    </xdr:from>
    <xdr:to>
      <xdr:col>13</xdr:col>
      <xdr:colOff>323850</xdr:colOff>
      <xdr:row>5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76775" y="1038225"/>
          <a:ext cx="18764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商品・サービス・部門別等で、各月の売上目標値を記載します。</a:t>
          </a:r>
        </a:p>
      </xdr:txBody>
    </xdr:sp>
    <xdr:clientData/>
  </xdr:twoCellAnchor>
  <xdr:twoCellAnchor>
    <xdr:from>
      <xdr:col>9</xdr:col>
      <xdr:colOff>257175</xdr:colOff>
      <xdr:row>8</xdr:row>
      <xdr:rowOff>142875</xdr:rowOff>
    </xdr:from>
    <xdr:to>
      <xdr:col>13</xdr:col>
      <xdr:colOff>342900</xdr:colOff>
      <xdr:row>10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695825" y="2228850"/>
          <a:ext cx="18764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商品・サービス・部門別等で、各月の売上原価予測値を記載します。</a:t>
          </a:r>
        </a:p>
      </xdr:txBody>
    </xdr:sp>
    <xdr:clientData/>
  </xdr:twoCellAnchor>
  <xdr:twoCellAnchor>
    <xdr:from>
      <xdr:col>9</xdr:col>
      <xdr:colOff>333375</xdr:colOff>
      <xdr:row>13</xdr:row>
      <xdr:rowOff>19050</xdr:rowOff>
    </xdr:from>
    <xdr:to>
      <xdr:col>13</xdr:col>
      <xdr:colOff>314325</xdr:colOff>
      <xdr:row>13</xdr:row>
      <xdr:rowOff>228600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72025" y="3295650"/>
          <a:ext cx="1771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売上高－売上原価</a:t>
          </a:r>
        </a:p>
      </xdr:txBody>
    </xdr:sp>
    <xdr:clientData/>
  </xdr:twoCellAnchor>
  <xdr:twoCellAnchor>
    <xdr:from>
      <xdr:col>9</xdr:col>
      <xdr:colOff>342900</xdr:colOff>
      <xdr:row>14</xdr:row>
      <xdr:rowOff>28575</xdr:rowOff>
    </xdr:from>
    <xdr:to>
      <xdr:col>13</xdr:col>
      <xdr:colOff>323850</xdr:colOff>
      <xdr:row>14</xdr:row>
      <xdr:rowOff>238125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781550" y="3543300"/>
          <a:ext cx="1771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経費の予測値</a:t>
          </a:r>
        </a:p>
      </xdr:txBody>
    </xdr:sp>
    <xdr:clientData/>
  </xdr:twoCellAnchor>
  <xdr:twoCellAnchor>
    <xdr:from>
      <xdr:col>9</xdr:col>
      <xdr:colOff>352425</xdr:colOff>
      <xdr:row>15</xdr:row>
      <xdr:rowOff>28575</xdr:rowOff>
    </xdr:from>
    <xdr:to>
      <xdr:col>13</xdr:col>
      <xdr:colOff>371475</xdr:colOff>
      <xdr:row>15</xdr:row>
      <xdr:rowOff>219075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791075" y="3781425"/>
          <a:ext cx="1809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売上総利益－販売費一般管理費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ai\AppData\Local\Microsoft\Windows\Temporary%20Internet%20Files\Content.IE5\16XYMXEQ\&#20013;&#26399;&#32076;&#21942;&#35336;&#30011;&#26360;&#65288;&#38619;&#2441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 (2)"/>
      <sheetName val="目次"/>
      <sheetName val="経営方針"/>
      <sheetName val="事業概要"/>
      <sheetName val="今後の方向性"/>
      <sheetName val="マーケティング"/>
      <sheetName val="マーケティング２"/>
      <sheetName val="購買（仕入）活動・生産活動"/>
      <sheetName val="損益計画書（月別） (2)"/>
      <sheetName val="損益計画書（月別）"/>
      <sheetName val="損益計画書 （年度別）"/>
      <sheetName val="損益計算書"/>
      <sheetName val="資金計画 "/>
      <sheetName val="資金繰り予測"/>
      <sheetName val="部門別計画"/>
    </sheetNames>
    <sheetDataSet>
      <sheetData sheetId="9">
        <row r="26">
          <cell r="C26">
            <v>8379721.589095739</v>
          </cell>
          <cell r="D26">
            <v>8379721.589095739</v>
          </cell>
          <cell r="E26">
            <v>8379721.589095739</v>
          </cell>
          <cell r="F26">
            <v>8379721.589095739</v>
          </cell>
          <cell r="G26">
            <v>8379721.589095739</v>
          </cell>
          <cell r="H26">
            <v>8379721.589095739</v>
          </cell>
          <cell r="I26">
            <v>16759443.178191477</v>
          </cell>
          <cell r="J26">
            <v>16759443.178191477</v>
          </cell>
          <cell r="K26">
            <v>8379721.589095739</v>
          </cell>
          <cell r="L26">
            <v>8379721.589095739</v>
          </cell>
          <cell r="M26">
            <v>8379721.589095739</v>
          </cell>
          <cell r="N26">
            <v>8379721.589095739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別売上計画 (フォーマット)"/>
      <sheetName val="損益計画書（フォーマット）"/>
      <sheetName val="損益計画書 （年度別） (フォーマット)"/>
      <sheetName val="資金繰り予測 (フォーマット)"/>
      <sheetName val="資金計画  (フォーマッ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view="pageBreakPreview" zoomScale="110" zoomScaleNormal="75" zoomScaleSheetLayoutView="110" zoomScalePageLayoutView="0" workbookViewId="0" topLeftCell="A1">
      <selection activeCell="A1" sqref="A1:N1"/>
    </sheetView>
  </sheetViews>
  <sheetFormatPr defaultColWidth="9.00390625" defaultRowHeight="13.5"/>
  <cols>
    <col min="1" max="1" width="2.25390625" style="2" customWidth="1"/>
    <col min="2" max="2" width="14.875" style="2" customWidth="1"/>
    <col min="3" max="14" width="5.875" style="2" customWidth="1"/>
    <col min="15" max="16384" width="9.00390625" style="2" customWidth="1"/>
  </cols>
  <sheetData>
    <row r="1" spans="1:14" ht="22.5" customHeight="1">
      <c r="A1" s="145" t="s">
        <v>131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5" ht="29.25" customHeight="1">
      <c r="A2" s="143" t="s">
        <v>129</v>
      </c>
      <c r="B2" s="144"/>
      <c r="C2" s="5"/>
      <c r="D2" s="5"/>
      <c r="E2" s="5"/>
    </row>
    <row r="3" spans="1:14" ht="18.75">
      <c r="A3" s="150"/>
      <c r="B3" s="151"/>
      <c r="C3" s="141" t="s">
        <v>50</v>
      </c>
      <c r="D3" s="141" t="s">
        <v>38</v>
      </c>
      <c r="E3" s="141" t="s">
        <v>39</v>
      </c>
      <c r="F3" s="141" t="s">
        <v>40</v>
      </c>
      <c r="G3" s="141" t="s">
        <v>41</v>
      </c>
      <c r="H3" s="141" t="s">
        <v>42</v>
      </c>
      <c r="I3" s="141" t="s">
        <v>43</v>
      </c>
      <c r="J3" s="141" t="s">
        <v>44</v>
      </c>
      <c r="K3" s="141" t="s">
        <v>45</v>
      </c>
      <c r="L3" s="141" t="s">
        <v>46</v>
      </c>
      <c r="M3" s="141" t="s">
        <v>47</v>
      </c>
      <c r="N3" s="141" t="s">
        <v>48</v>
      </c>
    </row>
    <row r="4" spans="1:14" ht="18.75">
      <c r="A4" s="25"/>
      <c r="B4" s="11" t="s">
        <v>99</v>
      </c>
      <c r="C4" s="12">
        <v>21428571.42857143</v>
      </c>
      <c r="D4" s="12">
        <v>21428571.42857143</v>
      </c>
      <c r="E4" s="12">
        <v>21428571.42857143</v>
      </c>
      <c r="F4" s="12">
        <v>21428571.42857143</v>
      </c>
      <c r="G4" s="12">
        <v>21428571.42857143</v>
      </c>
      <c r="H4" s="12">
        <v>21428571.42857143</v>
      </c>
      <c r="I4" s="12">
        <v>42857142.85714286</v>
      </c>
      <c r="J4" s="12">
        <v>42857142.85714286</v>
      </c>
      <c r="K4" s="12">
        <v>21428571.42857143</v>
      </c>
      <c r="L4" s="12">
        <v>21428571.42857143</v>
      </c>
      <c r="M4" s="12">
        <v>21428571.42857143</v>
      </c>
      <c r="N4" s="12">
        <v>21428571.42857143</v>
      </c>
    </row>
    <row r="5" spans="1:14" ht="18.75">
      <c r="A5" s="6"/>
      <c r="B5" s="13" t="s">
        <v>100</v>
      </c>
      <c r="C5" s="14">
        <v>12500000</v>
      </c>
      <c r="D5" s="14">
        <v>12500000</v>
      </c>
      <c r="E5" s="14">
        <v>12500000</v>
      </c>
      <c r="F5" s="14">
        <v>12500000</v>
      </c>
      <c r="G5" s="14">
        <v>12500000</v>
      </c>
      <c r="H5" s="14">
        <v>12500000</v>
      </c>
      <c r="I5" s="14">
        <v>25000000</v>
      </c>
      <c r="J5" s="14">
        <v>25000000</v>
      </c>
      <c r="K5" s="14">
        <v>12500000</v>
      </c>
      <c r="L5" s="14">
        <v>12500000</v>
      </c>
      <c r="M5" s="14">
        <v>12500000</v>
      </c>
      <c r="N5" s="14">
        <v>12500000</v>
      </c>
    </row>
    <row r="6" spans="1:14" ht="18.75">
      <c r="A6" s="6"/>
      <c r="B6" s="13" t="s">
        <v>101</v>
      </c>
      <c r="C6" s="14">
        <v>1785714.285714286</v>
      </c>
      <c r="D6" s="14">
        <v>1785714.285714286</v>
      </c>
      <c r="E6" s="14">
        <v>1785714.285714286</v>
      </c>
      <c r="F6" s="14">
        <v>1785714.285714286</v>
      </c>
      <c r="G6" s="14">
        <v>1785714.285714286</v>
      </c>
      <c r="H6" s="14">
        <v>1785714.285714286</v>
      </c>
      <c r="I6" s="14">
        <v>3571428.571428572</v>
      </c>
      <c r="J6" s="14">
        <v>3571428.571428572</v>
      </c>
      <c r="K6" s="14">
        <v>1785714.285714286</v>
      </c>
      <c r="L6" s="14">
        <v>1785714.285714286</v>
      </c>
      <c r="M6" s="14">
        <v>1785714.285714286</v>
      </c>
      <c r="N6" s="14">
        <v>1785714.285714286</v>
      </c>
    </row>
    <row r="7" spans="1:14" ht="18.75">
      <c r="A7" s="6"/>
      <c r="B7" s="15" t="s">
        <v>102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ht="18.75">
      <c r="A8" s="152" t="s">
        <v>0</v>
      </c>
      <c r="B8" s="153"/>
      <c r="C8" s="19">
        <v>35714285.71428572</v>
      </c>
      <c r="D8" s="19">
        <v>35714285.71428572</v>
      </c>
      <c r="E8" s="19">
        <v>35714285.71428572</v>
      </c>
      <c r="F8" s="19">
        <v>35714285.71428572</v>
      </c>
      <c r="G8" s="19">
        <v>35714285.71428572</v>
      </c>
      <c r="H8" s="19">
        <v>35714285.71428572</v>
      </c>
      <c r="I8" s="19">
        <v>71428571.42857143</v>
      </c>
      <c r="J8" s="19">
        <v>71428571.42857143</v>
      </c>
      <c r="K8" s="19">
        <v>35714285.71428572</v>
      </c>
      <c r="L8" s="19">
        <v>35714285.71428572</v>
      </c>
      <c r="M8" s="19">
        <v>35714285.71428572</v>
      </c>
      <c r="N8" s="19">
        <v>35714285.71428572</v>
      </c>
    </row>
    <row r="9" spans="1:14" ht="18.75">
      <c r="A9" s="10"/>
      <c r="B9" s="11" t="s">
        <v>99</v>
      </c>
      <c r="C9" s="17">
        <v>19285714.285714287</v>
      </c>
      <c r="D9" s="17">
        <v>19285714.285714287</v>
      </c>
      <c r="E9" s="17">
        <v>19285714.285714287</v>
      </c>
      <c r="F9" s="17">
        <v>19285714.285714287</v>
      </c>
      <c r="G9" s="17">
        <v>19285714.285714287</v>
      </c>
      <c r="H9" s="17">
        <v>19285714.285714287</v>
      </c>
      <c r="I9" s="17">
        <v>38571428.571428575</v>
      </c>
      <c r="J9" s="17">
        <v>38571428.571428575</v>
      </c>
      <c r="K9" s="17">
        <v>19285714.285714287</v>
      </c>
      <c r="L9" s="17">
        <v>19285714.285714287</v>
      </c>
      <c r="M9" s="17">
        <v>19285714.285714287</v>
      </c>
      <c r="N9" s="17">
        <v>19285714.285714287</v>
      </c>
    </row>
    <row r="10" spans="1:14" ht="18.75">
      <c r="A10" s="6"/>
      <c r="B10" s="13" t="s">
        <v>100</v>
      </c>
      <c r="C10" s="17">
        <v>6500000</v>
      </c>
      <c r="D10" s="17">
        <v>6500000</v>
      </c>
      <c r="E10" s="17">
        <v>6500000</v>
      </c>
      <c r="F10" s="17">
        <v>6500000</v>
      </c>
      <c r="G10" s="17">
        <v>6500000</v>
      </c>
      <c r="H10" s="17">
        <v>6500000</v>
      </c>
      <c r="I10" s="17">
        <v>13000000</v>
      </c>
      <c r="J10" s="17">
        <v>13000000</v>
      </c>
      <c r="K10" s="17">
        <v>6500000</v>
      </c>
      <c r="L10" s="17">
        <v>6500000</v>
      </c>
      <c r="M10" s="17">
        <v>6500000</v>
      </c>
      <c r="N10" s="17">
        <v>6500000</v>
      </c>
    </row>
    <row r="11" spans="1:14" ht="18.75">
      <c r="A11" s="6"/>
      <c r="B11" s="13" t="s">
        <v>101</v>
      </c>
      <c r="C11" s="17">
        <v>642857.142857143</v>
      </c>
      <c r="D11" s="17">
        <v>642857.142857143</v>
      </c>
      <c r="E11" s="17">
        <v>642857.142857143</v>
      </c>
      <c r="F11" s="17">
        <v>642857.142857143</v>
      </c>
      <c r="G11" s="17">
        <v>642857.142857143</v>
      </c>
      <c r="H11" s="17">
        <v>642857.142857143</v>
      </c>
      <c r="I11" s="17">
        <v>1285714.285714286</v>
      </c>
      <c r="J11" s="17">
        <v>1285714.285714286</v>
      </c>
      <c r="K11" s="17">
        <v>642857.142857143</v>
      </c>
      <c r="L11" s="17">
        <v>642857.142857143</v>
      </c>
      <c r="M11" s="17">
        <v>642857.142857143</v>
      </c>
      <c r="N11" s="17">
        <v>642857.142857143</v>
      </c>
    </row>
    <row r="12" spans="1:14" ht="18.75">
      <c r="A12" s="6"/>
      <c r="B12" s="15" t="s">
        <v>102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4" ht="18.75">
      <c r="A13" s="152" t="s">
        <v>65</v>
      </c>
      <c r="B13" s="149"/>
      <c r="C13" s="20">
        <f>SUM(C9:C12)</f>
        <v>26428571.42857143</v>
      </c>
      <c r="D13" s="20">
        <f aca="true" t="shared" si="0" ref="D13:N13">SUM(D9:D12)</f>
        <v>26428571.42857143</v>
      </c>
      <c r="E13" s="20">
        <f t="shared" si="0"/>
        <v>26428571.42857143</v>
      </c>
      <c r="F13" s="20">
        <f t="shared" si="0"/>
        <v>26428571.42857143</v>
      </c>
      <c r="G13" s="20">
        <f t="shared" si="0"/>
        <v>26428571.42857143</v>
      </c>
      <c r="H13" s="20">
        <f t="shared" si="0"/>
        <v>26428571.42857143</v>
      </c>
      <c r="I13" s="20">
        <f t="shared" si="0"/>
        <v>52857142.85714286</v>
      </c>
      <c r="J13" s="20">
        <f t="shared" si="0"/>
        <v>52857142.85714286</v>
      </c>
      <c r="K13" s="20">
        <f t="shared" si="0"/>
        <v>26428571.42857143</v>
      </c>
      <c r="L13" s="20">
        <f t="shared" si="0"/>
        <v>26428571.42857143</v>
      </c>
      <c r="M13" s="20">
        <f t="shared" si="0"/>
        <v>26428571.42857143</v>
      </c>
      <c r="N13" s="20">
        <f t="shared" si="0"/>
        <v>26428571.42857143</v>
      </c>
    </row>
    <row r="14" spans="1:14" ht="18.75">
      <c r="A14" s="152" t="s">
        <v>66</v>
      </c>
      <c r="B14" s="149"/>
      <c r="C14" s="20">
        <f>+C8-C13</f>
        <v>9285714.285714287</v>
      </c>
      <c r="D14" s="20">
        <f aca="true" t="shared" si="1" ref="D14:N14">+D8-D13</f>
        <v>9285714.285714287</v>
      </c>
      <c r="E14" s="20">
        <f t="shared" si="1"/>
        <v>9285714.285714287</v>
      </c>
      <c r="F14" s="20">
        <f t="shared" si="1"/>
        <v>9285714.285714287</v>
      </c>
      <c r="G14" s="20">
        <f t="shared" si="1"/>
        <v>9285714.285714287</v>
      </c>
      <c r="H14" s="20">
        <f t="shared" si="1"/>
        <v>9285714.285714287</v>
      </c>
      <c r="I14" s="20">
        <f t="shared" si="1"/>
        <v>18571428.571428575</v>
      </c>
      <c r="J14" s="20">
        <f t="shared" si="1"/>
        <v>18571428.571428575</v>
      </c>
      <c r="K14" s="20">
        <f t="shared" si="1"/>
        <v>9285714.285714287</v>
      </c>
      <c r="L14" s="20">
        <f t="shared" si="1"/>
        <v>9285714.285714287</v>
      </c>
      <c r="M14" s="20">
        <f t="shared" si="1"/>
        <v>9285714.285714287</v>
      </c>
      <c r="N14" s="20">
        <f t="shared" si="1"/>
        <v>9285714.285714287</v>
      </c>
    </row>
    <row r="15" spans="1:14" ht="18.75">
      <c r="A15" s="148" t="s">
        <v>76</v>
      </c>
      <c r="B15" s="149"/>
      <c r="C15" s="21">
        <f>+'[1]損益計画書（月別）'!C26</f>
        <v>8379721.589095739</v>
      </c>
      <c r="D15" s="21">
        <f>+'[1]損益計画書（月別）'!D26</f>
        <v>8379721.589095739</v>
      </c>
      <c r="E15" s="21">
        <f>+'[1]損益計画書（月別）'!E26</f>
        <v>8379721.589095739</v>
      </c>
      <c r="F15" s="21">
        <f>+'[1]損益計画書（月別）'!F26</f>
        <v>8379721.589095739</v>
      </c>
      <c r="G15" s="21">
        <f>+'[1]損益計画書（月別）'!G26</f>
        <v>8379721.589095739</v>
      </c>
      <c r="H15" s="21">
        <f>+'[1]損益計画書（月別）'!H26</f>
        <v>8379721.589095739</v>
      </c>
      <c r="I15" s="21">
        <f>+'[1]損益計画書（月別）'!I26</f>
        <v>16759443.178191477</v>
      </c>
      <c r="J15" s="21">
        <f>+'[1]損益計画書（月別）'!J26</f>
        <v>16759443.178191477</v>
      </c>
      <c r="K15" s="21">
        <f>+'[1]損益計画書（月別）'!K26</f>
        <v>8379721.589095739</v>
      </c>
      <c r="L15" s="21">
        <f>+'[1]損益計画書（月別）'!L26</f>
        <v>8379721.589095739</v>
      </c>
      <c r="M15" s="21">
        <f>+'[1]損益計画書（月別）'!M26</f>
        <v>8379721.589095739</v>
      </c>
      <c r="N15" s="21">
        <f>+'[1]損益計画書（月別）'!N26</f>
        <v>8379721.589095739</v>
      </c>
    </row>
    <row r="16" spans="1:14" ht="18.75">
      <c r="A16" s="148" t="s">
        <v>5</v>
      </c>
      <c r="B16" s="149"/>
      <c r="C16" s="22">
        <f>+C14-C15</f>
        <v>905992.6966185486</v>
      </c>
      <c r="D16" s="22">
        <f aca="true" t="shared" si="2" ref="D16:N16">+D14-D15</f>
        <v>905992.6966185486</v>
      </c>
      <c r="E16" s="22">
        <f t="shared" si="2"/>
        <v>905992.6966185486</v>
      </c>
      <c r="F16" s="22">
        <f t="shared" si="2"/>
        <v>905992.6966185486</v>
      </c>
      <c r="G16" s="22">
        <f t="shared" si="2"/>
        <v>905992.6966185486</v>
      </c>
      <c r="H16" s="22">
        <f t="shared" si="2"/>
        <v>905992.6966185486</v>
      </c>
      <c r="I16" s="22">
        <f t="shared" si="2"/>
        <v>1811985.3932370972</v>
      </c>
      <c r="J16" s="22">
        <f t="shared" si="2"/>
        <v>1811985.3932370972</v>
      </c>
      <c r="K16" s="22">
        <f t="shared" si="2"/>
        <v>905992.6966185486</v>
      </c>
      <c r="L16" s="22">
        <f t="shared" si="2"/>
        <v>905992.6966185486</v>
      </c>
      <c r="M16" s="22">
        <f t="shared" si="2"/>
        <v>905992.6966185486</v>
      </c>
      <c r="N16" s="22">
        <f t="shared" si="2"/>
        <v>905992.6966185486</v>
      </c>
    </row>
    <row r="17" spans="1:5" ht="18.75">
      <c r="A17" s="4"/>
      <c r="B17" s="4"/>
      <c r="C17" s="4"/>
      <c r="D17" s="4"/>
      <c r="E17" s="4"/>
    </row>
    <row r="18" spans="1:5" ht="18.75">
      <c r="A18" s="143" t="s">
        <v>130</v>
      </c>
      <c r="B18" s="4"/>
      <c r="C18" s="4"/>
      <c r="D18" s="4"/>
      <c r="E18" s="4"/>
    </row>
    <row r="19" spans="1:14" ht="18.75">
      <c r="A19" s="23"/>
      <c r="B19" s="24" t="s">
        <v>103</v>
      </c>
      <c r="C19" s="12">
        <v>214285.7142857143</v>
      </c>
      <c r="D19" s="12">
        <v>214285.7142857143</v>
      </c>
      <c r="E19" s="12">
        <v>214285.7142857143</v>
      </c>
      <c r="F19" s="12">
        <v>214285.7142857143</v>
      </c>
      <c r="G19" s="12">
        <v>214285.7142857143</v>
      </c>
      <c r="H19" s="12">
        <v>214285.7142857143</v>
      </c>
      <c r="I19" s="12">
        <v>428571.4285714286</v>
      </c>
      <c r="J19" s="12">
        <v>428571.4285714286</v>
      </c>
      <c r="K19" s="12">
        <v>214285.7142857143</v>
      </c>
      <c r="L19" s="12">
        <v>214285.7142857143</v>
      </c>
      <c r="M19" s="12">
        <v>214285.7142857143</v>
      </c>
      <c r="N19" s="12">
        <v>214285.7142857143</v>
      </c>
    </row>
    <row r="20" spans="1:14" ht="18.75">
      <c r="A20" s="25"/>
      <c r="B20" s="26" t="s">
        <v>53</v>
      </c>
      <c r="C20" s="27">
        <v>100</v>
      </c>
      <c r="D20" s="27">
        <v>100</v>
      </c>
      <c r="E20" s="27">
        <v>100</v>
      </c>
      <c r="F20" s="27">
        <v>100</v>
      </c>
      <c r="G20" s="27">
        <v>100</v>
      </c>
      <c r="H20" s="27">
        <v>100</v>
      </c>
      <c r="I20" s="27">
        <v>100</v>
      </c>
      <c r="J20" s="27">
        <v>100</v>
      </c>
      <c r="K20" s="27">
        <v>100</v>
      </c>
      <c r="L20" s="27">
        <v>100</v>
      </c>
      <c r="M20" s="27">
        <v>100</v>
      </c>
      <c r="N20" s="27">
        <v>100</v>
      </c>
    </row>
    <row r="21" spans="1:14" ht="18.75">
      <c r="A21" s="146" t="s">
        <v>99</v>
      </c>
      <c r="B21" s="147"/>
      <c r="C21" s="19">
        <v>21428571.42857143</v>
      </c>
      <c r="D21" s="19">
        <v>21428571.42857143</v>
      </c>
      <c r="E21" s="19">
        <v>21428571.42857143</v>
      </c>
      <c r="F21" s="19">
        <v>21428571.42857143</v>
      </c>
      <c r="G21" s="19">
        <v>21428571.42857143</v>
      </c>
      <c r="H21" s="19">
        <v>21428571.42857143</v>
      </c>
      <c r="I21" s="19">
        <v>42857142.85714286</v>
      </c>
      <c r="J21" s="19">
        <v>42857142.85714286</v>
      </c>
      <c r="K21" s="19">
        <v>21428571.42857143</v>
      </c>
      <c r="L21" s="19">
        <v>21428571.42857143</v>
      </c>
      <c r="M21" s="19">
        <v>21428571.42857143</v>
      </c>
      <c r="N21" s="19">
        <v>21428571.42857143</v>
      </c>
    </row>
    <row r="22" spans="1:14" ht="18.75">
      <c r="A22" s="23"/>
      <c r="B22" s="24" t="s">
        <v>103</v>
      </c>
      <c r="C22" s="12">
        <v>12500</v>
      </c>
      <c r="D22" s="12">
        <v>12500</v>
      </c>
      <c r="E22" s="12">
        <v>12500</v>
      </c>
      <c r="F22" s="12">
        <v>12500</v>
      </c>
      <c r="G22" s="12">
        <v>12500</v>
      </c>
      <c r="H22" s="12">
        <v>12500</v>
      </c>
      <c r="I22" s="12">
        <v>25000</v>
      </c>
      <c r="J22" s="12">
        <v>25000</v>
      </c>
      <c r="K22" s="12">
        <v>12500</v>
      </c>
      <c r="L22" s="12">
        <v>12500</v>
      </c>
      <c r="M22" s="12">
        <v>12500</v>
      </c>
      <c r="N22" s="12">
        <v>12500</v>
      </c>
    </row>
    <row r="23" spans="1:14" ht="18.75">
      <c r="A23" s="25"/>
      <c r="B23" s="26" t="s">
        <v>53</v>
      </c>
      <c r="C23" s="27">
        <v>1000</v>
      </c>
      <c r="D23" s="27">
        <v>1000</v>
      </c>
      <c r="E23" s="27">
        <v>1000</v>
      </c>
      <c r="F23" s="27">
        <v>1000</v>
      </c>
      <c r="G23" s="27">
        <v>1000</v>
      </c>
      <c r="H23" s="27">
        <v>1000</v>
      </c>
      <c r="I23" s="27">
        <v>1000</v>
      </c>
      <c r="J23" s="27">
        <v>1000</v>
      </c>
      <c r="K23" s="27">
        <v>1000</v>
      </c>
      <c r="L23" s="27">
        <v>1000</v>
      </c>
      <c r="M23" s="27">
        <v>1000</v>
      </c>
      <c r="N23" s="27">
        <v>1000</v>
      </c>
    </row>
    <row r="24" spans="1:14" ht="18.75">
      <c r="A24" s="146" t="s">
        <v>100</v>
      </c>
      <c r="B24" s="147"/>
      <c r="C24" s="19">
        <v>12500000</v>
      </c>
      <c r="D24" s="19">
        <v>12500000</v>
      </c>
      <c r="E24" s="19">
        <v>12500000</v>
      </c>
      <c r="F24" s="19">
        <v>12500000</v>
      </c>
      <c r="G24" s="19">
        <v>12500000</v>
      </c>
      <c r="H24" s="19">
        <v>12500000</v>
      </c>
      <c r="I24" s="19">
        <v>25000000</v>
      </c>
      <c r="J24" s="19">
        <v>25000000</v>
      </c>
      <c r="K24" s="19">
        <v>12500000</v>
      </c>
      <c r="L24" s="19">
        <v>12500000</v>
      </c>
      <c r="M24" s="19">
        <v>12500000</v>
      </c>
      <c r="N24" s="19">
        <v>12500000</v>
      </c>
    </row>
    <row r="25" spans="1:14" ht="18.75">
      <c r="A25" s="23"/>
      <c r="B25" s="24" t="s">
        <v>103</v>
      </c>
      <c r="C25" s="12">
        <v>446.4285714285715</v>
      </c>
      <c r="D25" s="12">
        <v>446.4285714285715</v>
      </c>
      <c r="E25" s="12">
        <v>446.4285714285715</v>
      </c>
      <c r="F25" s="12">
        <v>446.4285714285715</v>
      </c>
      <c r="G25" s="12">
        <v>446.4285714285715</v>
      </c>
      <c r="H25" s="12">
        <v>446.4285714285715</v>
      </c>
      <c r="I25" s="12">
        <v>892.857142857143</v>
      </c>
      <c r="J25" s="12">
        <v>892.857142857143</v>
      </c>
      <c r="K25" s="12">
        <v>446.4285714285715</v>
      </c>
      <c r="L25" s="12">
        <v>446.4285714285715</v>
      </c>
      <c r="M25" s="12">
        <v>446.4285714285715</v>
      </c>
      <c r="N25" s="12">
        <v>446.4285714285715</v>
      </c>
    </row>
    <row r="26" spans="1:14" ht="18.75">
      <c r="A26" s="25"/>
      <c r="B26" s="26" t="s">
        <v>53</v>
      </c>
      <c r="C26" s="27">
        <v>4000</v>
      </c>
      <c r="D26" s="27">
        <v>4000</v>
      </c>
      <c r="E26" s="27">
        <v>4000</v>
      </c>
      <c r="F26" s="27">
        <v>4000</v>
      </c>
      <c r="G26" s="27">
        <v>4000</v>
      </c>
      <c r="H26" s="27">
        <v>4000</v>
      </c>
      <c r="I26" s="27">
        <v>4000</v>
      </c>
      <c r="J26" s="27">
        <v>4000</v>
      </c>
      <c r="K26" s="27">
        <v>4000</v>
      </c>
      <c r="L26" s="27">
        <v>4000</v>
      </c>
      <c r="M26" s="27">
        <v>4000</v>
      </c>
      <c r="N26" s="27">
        <v>4000</v>
      </c>
    </row>
    <row r="27" spans="1:14" ht="18.75">
      <c r="A27" s="146" t="s">
        <v>101</v>
      </c>
      <c r="B27" s="147"/>
      <c r="C27" s="19">
        <v>1785714.285714286</v>
      </c>
      <c r="D27" s="19">
        <v>1785714.285714286</v>
      </c>
      <c r="E27" s="19">
        <v>1785714.285714286</v>
      </c>
      <c r="F27" s="19">
        <v>1785714.285714286</v>
      </c>
      <c r="G27" s="19">
        <v>1785714.285714286</v>
      </c>
      <c r="H27" s="19">
        <v>1785714.285714286</v>
      </c>
      <c r="I27" s="19">
        <v>3571428.571428572</v>
      </c>
      <c r="J27" s="19">
        <v>3571428.571428572</v>
      </c>
      <c r="K27" s="19">
        <v>1785714.285714286</v>
      </c>
      <c r="L27" s="19">
        <v>1785714.285714286</v>
      </c>
      <c r="M27" s="19">
        <v>1785714.285714286</v>
      </c>
      <c r="N27" s="19">
        <v>1785714.285714286</v>
      </c>
    </row>
    <row r="28" spans="1:14" ht="18.75">
      <c r="A28" s="23"/>
      <c r="B28" s="24" t="s">
        <v>52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8.75">
      <c r="A29" s="25"/>
      <c r="B29" s="26" t="s">
        <v>53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8.75">
      <c r="A30" s="146" t="s">
        <v>102</v>
      </c>
      <c r="B30" s="14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51" ht="18.75">
      <c r="C51" s="1"/>
    </row>
  </sheetData>
  <sheetProtection/>
  <mergeCells count="11">
    <mergeCell ref="A15:B15"/>
    <mergeCell ref="A1:N1"/>
    <mergeCell ref="A27:B27"/>
    <mergeCell ref="A30:B30"/>
    <mergeCell ref="A21:B21"/>
    <mergeCell ref="A24:B24"/>
    <mergeCell ref="A16:B16"/>
    <mergeCell ref="A3:B3"/>
    <mergeCell ref="A8:B8"/>
    <mergeCell ref="A13:B13"/>
    <mergeCell ref="A14:B14"/>
  </mergeCells>
  <printOptions/>
  <pageMargins left="0.75" right="0.75" top="0.82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showGridLines="0" view="pageBreakPreview" zoomScaleNormal="75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2.25390625" style="2" customWidth="1"/>
    <col min="2" max="2" width="14.875" style="2" customWidth="1"/>
    <col min="3" max="14" width="6.25390625" style="2" customWidth="1"/>
    <col min="15" max="16384" width="9.00390625" style="2" customWidth="1"/>
  </cols>
  <sheetData>
    <row r="1" spans="1:14" ht="22.5" customHeight="1">
      <c r="A1" s="145" t="s">
        <v>132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5" ht="29.25" customHeight="1">
      <c r="A2" s="143" t="s">
        <v>133</v>
      </c>
      <c r="B2" s="5"/>
      <c r="C2" s="5"/>
      <c r="D2" s="5"/>
      <c r="E2" s="5"/>
    </row>
    <row r="3" spans="1:14" ht="18.75">
      <c r="A3" s="157"/>
      <c r="B3" s="158"/>
      <c r="C3" s="141" t="s">
        <v>50</v>
      </c>
      <c r="D3" s="141" t="s">
        <v>38</v>
      </c>
      <c r="E3" s="141" t="s">
        <v>39</v>
      </c>
      <c r="F3" s="141" t="s">
        <v>40</v>
      </c>
      <c r="G3" s="141" t="s">
        <v>41</v>
      </c>
      <c r="H3" s="141" t="s">
        <v>42</v>
      </c>
      <c r="I3" s="141" t="s">
        <v>43</v>
      </c>
      <c r="J3" s="141" t="s">
        <v>44</v>
      </c>
      <c r="K3" s="141" t="s">
        <v>45</v>
      </c>
      <c r="L3" s="141" t="s">
        <v>46</v>
      </c>
      <c r="M3" s="141" t="s">
        <v>47</v>
      </c>
      <c r="N3" s="141" t="s">
        <v>48</v>
      </c>
    </row>
    <row r="4" spans="1:14" ht="18.75">
      <c r="A4" s="6"/>
      <c r="B4" s="11" t="s">
        <v>99</v>
      </c>
      <c r="C4" s="12">
        <v>21428571.42857143</v>
      </c>
      <c r="D4" s="12">
        <v>21428571.42857143</v>
      </c>
      <c r="E4" s="12">
        <v>21428571.42857143</v>
      </c>
      <c r="F4" s="12">
        <v>21428571.42857143</v>
      </c>
      <c r="G4" s="12">
        <v>21428571.42857143</v>
      </c>
      <c r="H4" s="12">
        <v>21428571.42857143</v>
      </c>
      <c r="I4" s="12">
        <v>42857142.85714286</v>
      </c>
      <c r="J4" s="12">
        <v>42857142.85714286</v>
      </c>
      <c r="K4" s="12">
        <v>21428571.42857143</v>
      </c>
      <c r="L4" s="12">
        <v>21428571.42857143</v>
      </c>
      <c r="M4" s="12">
        <v>21428571.42857143</v>
      </c>
      <c r="N4" s="12">
        <v>21428571.42857143</v>
      </c>
    </row>
    <row r="5" spans="1:14" ht="18.75">
      <c r="A5" s="6"/>
      <c r="B5" s="13" t="s">
        <v>100</v>
      </c>
      <c r="C5" s="14">
        <v>12500000</v>
      </c>
      <c r="D5" s="14">
        <v>12500000</v>
      </c>
      <c r="E5" s="14">
        <v>12500000</v>
      </c>
      <c r="F5" s="14">
        <v>12500000</v>
      </c>
      <c r="G5" s="14">
        <v>12500000</v>
      </c>
      <c r="H5" s="14">
        <v>12500000</v>
      </c>
      <c r="I5" s="14">
        <v>25000000</v>
      </c>
      <c r="J5" s="14">
        <v>25000000</v>
      </c>
      <c r="K5" s="14">
        <v>12500000</v>
      </c>
      <c r="L5" s="14">
        <v>12500000</v>
      </c>
      <c r="M5" s="14">
        <v>12500000</v>
      </c>
      <c r="N5" s="14">
        <v>12500000</v>
      </c>
    </row>
    <row r="6" spans="1:14" ht="18.75">
      <c r="A6" s="6"/>
      <c r="B6" s="13" t="s">
        <v>101</v>
      </c>
      <c r="C6" s="14">
        <v>1785714.285714286</v>
      </c>
      <c r="D6" s="14">
        <v>1785714.285714286</v>
      </c>
      <c r="E6" s="14">
        <v>1785714.285714286</v>
      </c>
      <c r="F6" s="14">
        <v>1785714.285714286</v>
      </c>
      <c r="G6" s="14">
        <v>1785714.285714286</v>
      </c>
      <c r="H6" s="14">
        <v>1785714.285714286</v>
      </c>
      <c r="I6" s="14">
        <v>3571428.571428572</v>
      </c>
      <c r="J6" s="14">
        <v>3571428.571428572</v>
      </c>
      <c r="K6" s="14">
        <v>1785714.285714286</v>
      </c>
      <c r="L6" s="14">
        <v>1785714.285714286</v>
      </c>
      <c r="M6" s="14">
        <v>1785714.285714286</v>
      </c>
      <c r="N6" s="14">
        <v>1785714.285714286</v>
      </c>
    </row>
    <row r="7" spans="1:14" ht="18.75">
      <c r="A7" s="6"/>
      <c r="B7" s="15" t="s">
        <v>102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ht="18.75">
      <c r="A8" s="159" t="s">
        <v>0</v>
      </c>
      <c r="B8" s="156"/>
      <c r="C8" s="19">
        <f>SUM(C4:C7)</f>
        <v>35714285.71428572</v>
      </c>
      <c r="D8" s="19">
        <f aca="true" t="shared" si="0" ref="D8:N8">SUM(D4:D7)</f>
        <v>35714285.71428572</v>
      </c>
      <c r="E8" s="19">
        <f t="shared" si="0"/>
        <v>35714285.71428572</v>
      </c>
      <c r="F8" s="19">
        <f t="shared" si="0"/>
        <v>35714285.71428572</v>
      </c>
      <c r="G8" s="19">
        <f t="shared" si="0"/>
        <v>35714285.71428572</v>
      </c>
      <c r="H8" s="19">
        <f t="shared" si="0"/>
        <v>35714285.71428572</v>
      </c>
      <c r="I8" s="19">
        <f t="shared" si="0"/>
        <v>71428571.42857143</v>
      </c>
      <c r="J8" s="19">
        <f t="shared" si="0"/>
        <v>71428571.42857143</v>
      </c>
      <c r="K8" s="19">
        <f t="shared" si="0"/>
        <v>35714285.71428572</v>
      </c>
      <c r="L8" s="19">
        <f t="shared" si="0"/>
        <v>35714285.71428572</v>
      </c>
      <c r="M8" s="19">
        <f t="shared" si="0"/>
        <v>35714285.71428572</v>
      </c>
      <c r="N8" s="19">
        <f t="shared" si="0"/>
        <v>35714285.71428572</v>
      </c>
    </row>
    <row r="9" spans="1:14" ht="18.75">
      <c r="A9" s="10"/>
      <c r="B9" s="11" t="s">
        <v>99</v>
      </c>
      <c r="C9" s="12">
        <v>19285714.285714287</v>
      </c>
      <c r="D9" s="12">
        <v>19285714.285714287</v>
      </c>
      <c r="E9" s="12">
        <v>19285714.285714287</v>
      </c>
      <c r="F9" s="12">
        <v>19285714.285714287</v>
      </c>
      <c r="G9" s="12">
        <v>19285714.285714287</v>
      </c>
      <c r="H9" s="12">
        <v>19285714.285714287</v>
      </c>
      <c r="I9" s="12">
        <v>38571428.571428575</v>
      </c>
      <c r="J9" s="12">
        <v>38571428.571428575</v>
      </c>
      <c r="K9" s="12">
        <v>19285714.285714287</v>
      </c>
      <c r="L9" s="12">
        <v>19285714.285714287</v>
      </c>
      <c r="M9" s="12">
        <v>19285714.285714287</v>
      </c>
      <c r="N9" s="12">
        <v>19285714.285714287</v>
      </c>
    </row>
    <row r="10" spans="1:14" ht="18.75">
      <c r="A10" s="6"/>
      <c r="B10" s="13" t="s">
        <v>100</v>
      </c>
      <c r="C10" s="14">
        <v>6500000</v>
      </c>
      <c r="D10" s="14">
        <v>6500000</v>
      </c>
      <c r="E10" s="14">
        <v>6500000</v>
      </c>
      <c r="F10" s="14">
        <v>6500000</v>
      </c>
      <c r="G10" s="14">
        <v>6500000</v>
      </c>
      <c r="H10" s="14">
        <v>6500000</v>
      </c>
      <c r="I10" s="14">
        <v>13000000</v>
      </c>
      <c r="J10" s="14">
        <v>13000000</v>
      </c>
      <c r="K10" s="14">
        <v>6500000</v>
      </c>
      <c r="L10" s="14">
        <v>6500000</v>
      </c>
      <c r="M10" s="14">
        <v>6500000</v>
      </c>
      <c r="N10" s="14">
        <v>6500000</v>
      </c>
    </row>
    <row r="11" spans="1:14" ht="18.75">
      <c r="A11" s="6"/>
      <c r="B11" s="13" t="s">
        <v>101</v>
      </c>
      <c r="C11" s="14">
        <v>642857.142857143</v>
      </c>
      <c r="D11" s="14">
        <v>642857.142857143</v>
      </c>
      <c r="E11" s="14">
        <v>642857.142857143</v>
      </c>
      <c r="F11" s="14">
        <v>642857.142857143</v>
      </c>
      <c r="G11" s="14">
        <v>642857.142857143</v>
      </c>
      <c r="H11" s="14">
        <v>642857.142857143</v>
      </c>
      <c r="I11" s="14">
        <v>1285714.285714286</v>
      </c>
      <c r="J11" s="14">
        <v>1285714.285714286</v>
      </c>
      <c r="K11" s="14">
        <v>642857.142857143</v>
      </c>
      <c r="L11" s="14">
        <v>642857.142857143</v>
      </c>
      <c r="M11" s="14">
        <v>642857.142857143</v>
      </c>
      <c r="N11" s="14">
        <v>642857.142857143</v>
      </c>
    </row>
    <row r="12" spans="1:14" ht="18.75">
      <c r="A12" s="6"/>
      <c r="B12" s="15" t="s">
        <v>102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8.75">
      <c r="A13" s="154" t="s">
        <v>65</v>
      </c>
      <c r="B13" s="156"/>
      <c r="C13" s="104">
        <f>SUM(C9:C12)</f>
        <v>26428571.42857143</v>
      </c>
      <c r="D13" s="104">
        <f aca="true" t="shared" si="1" ref="D13:N13">SUM(D9:D12)</f>
        <v>26428571.42857143</v>
      </c>
      <c r="E13" s="104">
        <f t="shared" si="1"/>
        <v>26428571.42857143</v>
      </c>
      <c r="F13" s="104">
        <f t="shared" si="1"/>
        <v>26428571.42857143</v>
      </c>
      <c r="G13" s="104">
        <f t="shared" si="1"/>
        <v>26428571.42857143</v>
      </c>
      <c r="H13" s="104">
        <f t="shared" si="1"/>
        <v>26428571.42857143</v>
      </c>
      <c r="I13" s="104">
        <f t="shared" si="1"/>
        <v>52857142.85714286</v>
      </c>
      <c r="J13" s="104">
        <f t="shared" si="1"/>
        <v>52857142.85714286</v>
      </c>
      <c r="K13" s="104">
        <f t="shared" si="1"/>
        <v>26428571.42857143</v>
      </c>
      <c r="L13" s="104">
        <f t="shared" si="1"/>
        <v>26428571.42857143</v>
      </c>
      <c r="M13" s="104">
        <f t="shared" si="1"/>
        <v>26428571.42857143</v>
      </c>
      <c r="N13" s="104">
        <f t="shared" si="1"/>
        <v>26428571.42857143</v>
      </c>
    </row>
    <row r="14" spans="1:14" ht="18.75">
      <c r="A14" s="154" t="s">
        <v>66</v>
      </c>
      <c r="B14" s="161"/>
      <c r="C14" s="48">
        <f>C8-C13</f>
        <v>9285714.285714287</v>
      </c>
      <c r="D14" s="48">
        <f aca="true" t="shared" si="2" ref="D14:N14">D8-D13</f>
        <v>9285714.285714287</v>
      </c>
      <c r="E14" s="48">
        <f t="shared" si="2"/>
        <v>9285714.285714287</v>
      </c>
      <c r="F14" s="48">
        <f t="shared" si="2"/>
        <v>9285714.285714287</v>
      </c>
      <c r="G14" s="48">
        <f t="shared" si="2"/>
        <v>9285714.285714287</v>
      </c>
      <c r="H14" s="48">
        <f t="shared" si="2"/>
        <v>9285714.285714287</v>
      </c>
      <c r="I14" s="48">
        <f t="shared" si="2"/>
        <v>18571428.571428575</v>
      </c>
      <c r="J14" s="48">
        <f t="shared" si="2"/>
        <v>18571428.571428575</v>
      </c>
      <c r="K14" s="48">
        <f t="shared" si="2"/>
        <v>9285714.285714287</v>
      </c>
      <c r="L14" s="48">
        <f t="shared" si="2"/>
        <v>9285714.285714287</v>
      </c>
      <c r="M14" s="48">
        <f t="shared" si="2"/>
        <v>9285714.285714287</v>
      </c>
      <c r="N14" s="48">
        <f t="shared" si="2"/>
        <v>9285714.285714287</v>
      </c>
    </row>
    <row r="15" spans="1:14" ht="18.75">
      <c r="A15" s="32"/>
      <c r="B15" s="33" t="s">
        <v>104</v>
      </c>
      <c r="C15" s="12">
        <v>1153716.6809967726</v>
      </c>
      <c r="D15" s="12">
        <v>1153716.6809967726</v>
      </c>
      <c r="E15" s="12">
        <v>1153716.6809967726</v>
      </c>
      <c r="F15" s="12">
        <v>1153716.6809967726</v>
      </c>
      <c r="G15" s="12">
        <v>1153716.6809967726</v>
      </c>
      <c r="H15" s="12">
        <v>1153716.6809967726</v>
      </c>
      <c r="I15" s="12">
        <v>2307433.361993545</v>
      </c>
      <c r="J15" s="12">
        <v>2307433.361993545</v>
      </c>
      <c r="K15" s="12">
        <v>1153716.6809967726</v>
      </c>
      <c r="L15" s="12">
        <v>1153716.6809967726</v>
      </c>
      <c r="M15" s="12">
        <v>1153716.6809967726</v>
      </c>
      <c r="N15" s="12">
        <v>1153716.6809967726</v>
      </c>
    </row>
    <row r="16" spans="1:14" ht="18.75">
      <c r="A16" s="32"/>
      <c r="B16" s="13" t="s">
        <v>105</v>
      </c>
      <c r="C16" s="14">
        <v>635436.9808350278</v>
      </c>
      <c r="D16" s="14">
        <v>635436.9808350278</v>
      </c>
      <c r="E16" s="14">
        <v>635436.9808350278</v>
      </c>
      <c r="F16" s="14">
        <v>635436.9808350278</v>
      </c>
      <c r="G16" s="14">
        <v>635436.9808350278</v>
      </c>
      <c r="H16" s="14">
        <v>635436.9808350278</v>
      </c>
      <c r="I16" s="14">
        <v>1270873.9616700555</v>
      </c>
      <c r="J16" s="14">
        <v>1270873.9616700555</v>
      </c>
      <c r="K16" s="14">
        <v>635436.9808350278</v>
      </c>
      <c r="L16" s="14">
        <v>635436.9808350278</v>
      </c>
      <c r="M16" s="14">
        <v>635436.9808350278</v>
      </c>
      <c r="N16" s="14">
        <v>635436.9808350278</v>
      </c>
    </row>
    <row r="17" spans="1:14" ht="18.75">
      <c r="A17" s="160"/>
      <c r="B17" s="13" t="s">
        <v>106</v>
      </c>
      <c r="C17" s="14">
        <v>135465.46022544225</v>
      </c>
      <c r="D17" s="14">
        <v>135465.46022544225</v>
      </c>
      <c r="E17" s="14">
        <v>135465.46022544225</v>
      </c>
      <c r="F17" s="14">
        <v>135465.46022544225</v>
      </c>
      <c r="G17" s="14">
        <v>135465.46022544225</v>
      </c>
      <c r="H17" s="14">
        <v>135465.46022544225</v>
      </c>
      <c r="I17" s="14">
        <v>270930.9204508845</v>
      </c>
      <c r="J17" s="14">
        <v>270930.9204508845</v>
      </c>
      <c r="K17" s="14">
        <v>135465.46022544225</v>
      </c>
      <c r="L17" s="14">
        <v>135465.46022544225</v>
      </c>
      <c r="M17" s="14">
        <v>135465.46022544225</v>
      </c>
      <c r="N17" s="14">
        <v>135465.46022544225</v>
      </c>
    </row>
    <row r="18" spans="1:14" ht="18.75">
      <c r="A18" s="160"/>
      <c r="B18" s="13" t="s">
        <v>107</v>
      </c>
      <c r="C18" s="14">
        <v>2769884.415866607</v>
      </c>
      <c r="D18" s="14">
        <v>2769884.415866607</v>
      </c>
      <c r="E18" s="14">
        <v>2769884.415866607</v>
      </c>
      <c r="F18" s="14">
        <v>2769884.415866607</v>
      </c>
      <c r="G18" s="14">
        <v>2769884.415866607</v>
      </c>
      <c r="H18" s="14">
        <v>2769884.415866607</v>
      </c>
      <c r="I18" s="14">
        <v>5539768.831733214</v>
      </c>
      <c r="J18" s="14">
        <v>5539768.831733214</v>
      </c>
      <c r="K18" s="14">
        <v>2769884.415866607</v>
      </c>
      <c r="L18" s="14">
        <v>2769884.415866607</v>
      </c>
      <c r="M18" s="14">
        <v>2769884.415866607</v>
      </c>
      <c r="N18" s="14">
        <v>2769884.415866607</v>
      </c>
    </row>
    <row r="19" spans="1:14" ht="18.75">
      <c r="A19" s="160"/>
      <c r="B19" s="13" t="s">
        <v>108</v>
      </c>
      <c r="C19" s="14">
        <v>1516640.5530245565</v>
      </c>
      <c r="D19" s="14">
        <v>1516640.5530245565</v>
      </c>
      <c r="E19" s="14">
        <v>1516640.5530245565</v>
      </c>
      <c r="F19" s="14">
        <v>1516640.5530245565</v>
      </c>
      <c r="G19" s="14">
        <v>1516640.5530245565</v>
      </c>
      <c r="H19" s="14">
        <v>1516640.5530245565</v>
      </c>
      <c r="I19" s="14">
        <v>3033281.106049113</v>
      </c>
      <c r="J19" s="14">
        <v>3033281.106049113</v>
      </c>
      <c r="K19" s="14">
        <v>1516640.5530245565</v>
      </c>
      <c r="L19" s="14">
        <v>1516640.5530245565</v>
      </c>
      <c r="M19" s="14">
        <v>1516640.5530245565</v>
      </c>
      <c r="N19" s="14">
        <v>1516640.5530245565</v>
      </c>
    </row>
    <row r="20" spans="1:14" ht="18.75">
      <c r="A20" s="160"/>
      <c r="B20" s="13" t="s">
        <v>109</v>
      </c>
      <c r="C20" s="14">
        <v>252622.74089872517</v>
      </c>
      <c r="D20" s="14">
        <v>252622.74089872517</v>
      </c>
      <c r="E20" s="14">
        <v>252622.74089872517</v>
      </c>
      <c r="F20" s="14">
        <v>252622.74089872517</v>
      </c>
      <c r="G20" s="14">
        <v>252622.74089872517</v>
      </c>
      <c r="H20" s="14">
        <v>252622.74089872517</v>
      </c>
      <c r="I20" s="14">
        <v>505245.48179745034</v>
      </c>
      <c r="J20" s="14">
        <v>505245.48179745034</v>
      </c>
      <c r="K20" s="14">
        <v>252622.74089872517</v>
      </c>
      <c r="L20" s="14">
        <v>252622.74089872517</v>
      </c>
      <c r="M20" s="14">
        <v>252622.74089872517</v>
      </c>
      <c r="N20" s="14">
        <v>252622.74089872517</v>
      </c>
    </row>
    <row r="21" spans="1:14" ht="18.75">
      <c r="A21" s="160"/>
      <c r="B21" s="13" t="s">
        <v>110</v>
      </c>
      <c r="C21" s="14">
        <v>22075.29468634849</v>
      </c>
      <c r="D21" s="14">
        <v>22075.29468634849</v>
      </c>
      <c r="E21" s="14">
        <v>22075.29468634849</v>
      </c>
      <c r="F21" s="14">
        <v>22075.29468634849</v>
      </c>
      <c r="G21" s="14">
        <v>22075.29468634849</v>
      </c>
      <c r="H21" s="14">
        <v>22075.29468634849</v>
      </c>
      <c r="I21" s="14">
        <v>44150.58937269698</v>
      </c>
      <c r="J21" s="14">
        <v>44150.58937269698</v>
      </c>
      <c r="K21" s="14">
        <v>22075.29468634849</v>
      </c>
      <c r="L21" s="14">
        <v>22075.29468634849</v>
      </c>
      <c r="M21" s="14">
        <v>22075.29468634849</v>
      </c>
      <c r="N21" s="14">
        <v>22075.29468634849</v>
      </c>
    </row>
    <row r="22" spans="1:14" ht="18.75">
      <c r="A22" s="160"/>
      <c r="B22" s="13" t="s">
        <v>111</v>
      </c>
      <c r="C22" s="14">
        <v>82198.4522280075</v>
      </c>
      <c r="D22" s="14">
        <v>82198.4522280075</v>
      </c>
      <c r="E22" s="14">
        <v>82198.4522280075</v>
      </c>
      <c r="F22" s="14">
        <v>82198.4522280075</v>
      </c>
      <c r="G22" s="14">
        <v>82198.4522280075</v>
      </c>
      <c r="H22" s="14">
        <v>82198.4522280075</v>
      </c>
      <c r="I22" s="14">
        <v>164396.904456015</v>
      </c>
      <c r="J22" s="14">
        <v>164396.904456015</v>
      </c>
      <c r="K22" s="14">
        <v>82198.4522280075</v>
      </c>
      <c r="L22" s="14">
        <v>82198.4522280075</v>
      </c>
      <c r="M22" s="14">
        <v>82198.4522280075</v>
      </c>
      <c r="N22" s="14">
        <v>82198.4522280075</v>
      </c>
    </row>
    <row r="23" spans="1:14" ht="18.75">
      <c r="A23" s="160"/>
      <c r="B23" s="13" t="s">
        <v>112</v>
      </c>
      <c r="C23" s="14">
        <v>72027.24136569677</v>
      </c>
      <c r="D23" s="14">
        <v>72027.24136569677</v>
      </c>
      <c r="E23" s="14">
        <v>72027.24136569677</v>
      </c>
      <c r="F23" s="14">
        <v>72027.24136569677</v>
      </c>
      <c r="G23" s="14">
        <v>72027.24136569677</v>
      </c>
      <c r="H23" s="14">
        <v>72027.24136569677</v>
      </c>
      <c r="I23" s="14">
        <v>144054.48273139354</v>
      </c>
      <c r="J23" s="14">
        <v>144054.48273139354</v>
      </c>
      <c r="K23" s="14">
        <v>72027.24136569677</v>
      </c>
      <c r="L23" s="14">
        <v>72027.24136569677</v>
      </c>
      <c r="M23" s="14">
        <v>72027.24136569677</v>
      </c>
      <c r="N23" s="14">
        <v>72027.24136569677</v>
      </c>
    </row>
    <row r="24" spans="1:14" ht="18.75">
      <c r="A24" s="160"/>
      <c r="B24" s="13" t="s">
        <v>113</v>
      </c>
      <c r="C24" s="14">
        <v>760881.914803527</v>
      </c>
      <c r="D24" s="14">
        <v>760881.914803527</v>
      </c>
      <c r="E24" s="14">
        <v>760881.914803527</v>
      </c>
      <c r="F24" s="14">
        <v>760881.914803527</v>
      </c>
      <c r="G24" s="14">
        <v>760881.914803527</v>
      </c>
      <c r="H24" s="14">
        <v>760881.914803527</v>
      </c>
      <c r="I24" s="14">
        <v>1521763.829607054</v>
      </c>
      <c r="J24" s="14">
        <v>1521763.829607054</v>
      </c>
      <c r="K24" s="14">
        <v>760881.914803527</v>
      </c>
      <c r="L24" s="14">
        <v>760881.914803527</v>
      </c>
      <c r="M24" s="14">
        <v>760881.914803527</v>
      </c>
      <c r="N24" s="14">
        <v>760881.914803527</v>
      </c>
    </row>
    <row r="25" spans="1:14" ht="18.75">
      <c r="A25" s="160"/>
      <c r="B25" s="15" t="s">
        <v>114</v>
      </c>
      <c r="C25" s="16">
        <v>978771.854165028</v>
      </c>
      <c r="D25" s="16">
        <v>978771.854165028</v>
      </c>
      <c r="E25" s="16">
        <v>978771.854165028</v>
      </c>
      <c r="F25" s="16">
        <v>978771.854165028</v>
      </c>
      <c r="G25" s="16">
        <v>978771.854165028</v>
      </c>
      <c r="H25" s="16">
        <v>978771.854165028</v>
      </c>
      <c r="I25" s="16">
        <v>1957543.708330056</v>
      </c>
      <c r="J25" s="16">
        <v>1957543.708330056</v>
      </c>
      <c r="K25" s="16">
        <v>978771.854165028</v>
      </c>
      <c r="L25" s="16">
        <v>978771.854165028</v>
      </c>
      <c r="M25" s="16">
        <v>978771.854165028</v>
      </c>
      <c r="N25" s="16">
        <v>978771.854165028</v>
      </c>
    </row>
    <row r="26" spans="1:14" ht="18.75">
      <c r="A26" s="154" t="s">
        <v>76</v>
      </c>
      <c r="B26" s="155"/>
      <c r="C26" s="48">
        <f>SUM(C15:C25)</f>
        <v>8379721.589095739</v>
      </c>
      <c r="D26" s="48">
        <f aca="true" t="shared" si="3" ref="D26:N26">SUM(D15:D25)</f>
        <v>8379721.589095739</v>
      </c>
      <c r="E26" s="48">
        <f t="shared" si="3"/>
        <v>8379721.589095739</v>
      </c>
      <c r="F26" s="48">
        <f t="shared" si="3"/>
        <v>8379721.589095739</v>
      </c>
      <c r="G26" s="48">
        <f t="shared" si="3"/>
        <v>8379721.589095739</v>
      </c>
      <c r="H26" s="48">
        <f t="shared" si="3"/>
        <v>8379721.589095739</v>
      </c>
      <c r="I26" s="48">
        <f t="shared" si="3"/>
        <v>16759443.178191477</v>
      </c>
      <c r="J26" s="48">
        <f t="shared" si="3"/>
        <v>16759443.178191477</v>
      </c>
      <c r="K26" s="48">
        <f t="shared" si="3"/>
        <v>8379721.589095739</v>
      </c>
      <c r="L26" s="48">
        <f t="shared" si="3"/>
        <v>8379721.589095739</v>
      </c>
      <c r="M26" s="48">
        <f t="shared" si="3"/>
        <v>8379721.589095739</v>
      </c>
      <c r="N26" s="48">
        <f t="shared" si="3"/>
        <v>8379721.589095739</v>
      </c>
    </row>
    <row r="27" spans="1:14" ht="18.75">
      <c r="A27" s="29"/>
      <c r="B27" s="30" t="s">
        <v>5</v>
      </c>
      <c r="C27" s="49">
        <f>C14-C26</f>
        <v>905992.6966185486</v>
      </c>
      <c r="D27" s="49">
        <f aca="true" t="shared" si="4" ref="D27:N27">D14-D26</f>
        <v>905992.6966185486</v>
      </c>
      <c r="E27" s="49">
        <f t="shared" si="4"/>
        <v>905992.6966185486</v>
      </c>
      <c r="F27" s="49">
        <f t="shared" si="4"/>
        <v>905992.6966185486</v>
      </c>
      <c r="G27" s="49">
        <f t="shared" si="4"/>
        <v>905992.6966185486</v>
      </c>
      <c r="H27" s="49">
        <f t="shared" si="4"/>
        <v>905992.6966185486</v>
      </c>
      <c r="I27" s="49">
        <f t="shared" si="4"/>
        <v>1811985.3932370972</v>
      </c>
      <c r="J27" s="49">
        <f t="shared" si="4"/>
        <v>1811985.3932370972</v>
      </c>
      <c r="K27" s="49">
        <f t="shared" si="4"/>
        <v>905992.6966185486</v>
      </c>
      <c r="L27" s="49">
        <f t="shared" si="4"/>
        <v>905992.6966185486</v>
      </c>
      <c r="M27" s="49">
        <f t="shared" si="4"/>
        <v>905992.6966185486</v>
      </c>
      <c r="N27" s="49">
        <f t="shared" si="4"/>
        <v>905992.6966185486</v>
      </c>
    </row>
    <row r="28" spans="1:14" ht="18.75">
      <c r="A28" s="37"/>
      <c r="B28" s="35" t="s">
        <v>115</v>
      </c>
      <c r="C28" s="28">
        <v>5801.35730665131</v>
      </c>
      <c r="D28" s="28">
        <v>5801.35730665131</v>
      </c>
      <c r="E28" s="28">
        <v>5801.35730665131</v>
      </c>
      <c r="F28" s="28">
        <v>5801.35730665131</v>
      </c>
      <c r="G28" s="28">
        <v>5801.35730665131</v>
      </c>
      <c r="H28" s="28">
        <v>5801.35730665131</v>
      </c>
      <c r="I28" s="28">
        <v>11602.71461330262</v>
      </c>
      <c r="J28" s="28">
        <v>11602.71461330262</v>
      </c>
      <c r="K28" s="28">
        <v>5801.35730665131</v>
      </c>
      <c r="L28" s="28">
        <v>5801.35730665131</v>
      </c>
      <c r="M28" s="28">
        <v>5801.35730665131</v>
      </c>
      <c r="N28" s="28">
        <v>5801.35730665131</v>
      </c>
    </row>
    <row r="29" spans="1:14" ht="18.75">
      <c r="A29" s="38"/>
      <c r="B29" s="13" t="s">
        <v>114</v>
      </c>
      <c r="C29" s="14">
        <v>668964.3055293114</v>
      </c>
      <c r="D29" s="14">
        <v>668964.3055293114</v>
      </c>
      <c r="E29" s="14">
        <v>668964.3055293114</v>
      </c>
      <c r="F29" s="14">
        <v>668964.3055293114</v>
      </c>
      <c r="G29" s="14">
        <v>668964.3055293114</v>
      </c>
      <c r="H29" s="14">
        <v>668964.3055293114</v>
      </c>
      <c r="I29" s="14">
        <v>1337928.6110586228</v>
      </c>
      <c r="J29" s="14">
        <v>1337928.6110586228</v>
      </c>
      <c r="K29" s="14">
        <v>668964.3055293114</v>
      </c>
      <c r="L29" s="14">
        <v>668964.3055293114</v>
      </c>
      <c r="M29" s="14">
        <v>668964.3055293114</v>
      </c>
      <c r="N29" s="14">
        <v>668964.3055293114</v>
      </c>
    </row>
    <row r="30" spans="1:14" ht="18.75">
      <c r="A30" s="38"/>
      <c r="B30" s="13" t="s">
        <v>116</v>
      </c>
      <c r="C30" s="14">
        <v>737525.800971554</v>
      </c>
      <c r="D30" s="14">
        <v>737525.800971554</v>
      </c>
      <c r="E30" s="14">
        <v>737525.800971554</v>
      </c>
      <c r="F30" s="14">
        <v>737525.800971554</v>
      </c>
      <c r="G30" s="14">
        <v>737525.800971554</v>
      </c>
      <c r="H30" s="14">
        <v>737525.800971554</v>
      </c>
      <c r="I30" s="14">
        <v>1475051.601943108</v>
      </c>
      <c r="J30" s="14">
        <v>1475051.601943108</v>
      </c>
      <c r="K30" s="14">
        <v>737525.800971554</v>
      </c>
      <c r="L30" s="14">
        <v>737525.800971554</v>
      </c>
      <c r="M30" s="14">
        <v>737525.800971554</v>
      </c>
      <c r="N30" s="14">
        <v>737525.800971554</v>
      </c>
    </row>
    <row r="31" spans="1:14" ht="18.75">
      <c r="A31" s="38"/>
      <c r="B31" s="15" t="s">
        <v>114</v>
      </c>
      <c r="C31" s="16">
        <v>31116.371008402475</v>
      </c>
      <c r="D31" s="16">
        <v>31116.371008402475</v>
      </c>
      <c r="E31" s="16">
        <v>31116.371008402475</v>
      </c>
      <c r="F31" s="16">
        <v>31116.371008402475</v>
      </c>
      <c r="G31" s="16">
        <v>31116.371008402475</v>
      </c>
      <c r="H31" s="16">
        <v>31116.371008402475</v>
      </c>
      <c r="I31" s="16">
        <v>62232.74201680495</v>
      </c>
      <c r="J31" s="16">
        <v>62232.74201680495</v>
      </c>
      <c r="K31" s="16">
        <v>31116.371008402475</v>
      </c>
      <c r="L31" s="16">
        <v>31116.371008402475</v>
      </c>
      <c r="M31" s="16">
        <v>31116.371008402475</v>
      </c>
      <c r="N31" s="16">
        <v>31116.371008402475</v>
      </c>
    </row>
    <row r="32" spans="1:14" ht="18.75">
      <c r="A32" s="154" t="s">
        <v>23</v>
      </c>
      <c r="B32" s="155"/>
      <c r="C32" s="49">
        <f>C28+C29-C30-C31</f>
        <v>-93876.50914399377</v>
      </c>
      <c r="D32" s="49">
        <f aca="true" t="shared" si="5" ref="D32:N32">D28+D29-D30-D31</f>
        <v>-93876.50914399377</v>
      </c>
      <c r="E32" s="49">
        <f t="shared" si="5"/>
        <v>-93876.50914399377</v>
      </c>
      <c r="F32" s="49">
        <f t="shared" si="5"/>
        <v>-93876.50914399377</v>
      </c>
      <c r="G32" s="49">
        <f t="shared" si="5"/>
        <v>-93876.50914399377</v>
      </c>
      <c r="H32" s="49">
        <f t="shared" si="5"/>
        <v>-93876.50914399377</v>
      </c>
      <c r="I32" s="49">
        <f t="shared" si="5"/>
        <v>-187753.01828798754</v>
      </c>
      <c r="J32" s="49">
        <f t="shared" si="5"/>
        <v>-187753.01828798754</v>
      </c>
      <c r="K32" s="49">
        <f t="shared" si="5"/>
        <v>-93876.50914399377</v>
      </c>
      <c r="L32" s="49">
        <f t="shared" si="5"/>
        <v>-93876.50914399377</v>
      </c>
      <c r="M32" s="49">
        <f t="shared" si="5"/>
        <v>-93876.50914399377</v>
      </c>
      <c r="N32" s="49">
        <f t="shared" si="5"/>
        <v>-93876.50914399377</v>
      </c>
    </row>
    <row r="33" spans="1:14" ht="18.75">
      <c r="A33" s="39"/>
      <c r="B33" s="40" t="s">
        <v>6</v>
      </c>
      <c r="C33" s="48">
        <f>C27+C32</f>
        <v>812116.1874745549</v>
      </c>
      <c r="D33" s="48">
        <f aca="true" t="shared" si="6" ref="D33:N33">D27+D32</f>
        <v>812116.1874745549</v>
      </c>
      <c r="E33" s="48">
        <f t="shared" si="6"/>
        <v>812116.1874745549</v>
      </c>
      <c r="F33" s="48">
        <f t="shared" si="6"/>
        <v>812116.1874745549</v>
      </c>
      <c r="G33" s="48">
        <f t="shared" si="6"/>
        <v>812116.1874745549</v>
      </c>
      <c r="H33" s="48">
        <f t="shared" si="6"/>
        <v>812116.1874745549</v>
      </c>
      <c r="I33" s="48">
        <f t="shared" si="6"/>
        <v>1624232.3749491097</v>
      </c>
      <c r="J33" s="48">
        <f t="shared" si="6"/>
        <v>1624232.3749491097</v>
      </c>
      <c r="K33" s="48">
        <f t="shared" si="6"/>
        <v>812116.1874745549</v>
      </c>
      <c r="L33" s="48">
        <f t="shared" si="6"/>
        <v>812116.1874745549</v>
      </c>
      <c r="M33" s="48">
        <f t="shared" si="6"/>
        <v>812116.1874745549</v>
      </c>
      <c r="N33" s="48">
        <f t="shared" si="6"/>
        <v>812116.1874745549</v>
      </c>
    </row>
    <row r="34" spans="1:14" ht="18.75">
      <c r="A34" s="37"/>
      <c r="B34" s="34" t="s">
        <v>63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8.75">
      <c r="A35" s="38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8.75">
      <c r="A36" s="154" t="s">
        <v>62</v>
      </c>
      <c r="B36" s="15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8.75">
      <c r="A37" s="31"/>
      <c r="B37" s="44" t="s">
        <v>64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8.75">
      <c r="A38" s="29"/>
      <c r="B38" s="45" t="s">
        <v>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4" ht="18.75">
      <c r="A39" s="31"/>
      <c r="B39" s="44" t="s">
        <v>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5" ht="18.75">
      <c r="A40" s="4"/>
      <c r="B40" s="4"/>
      <c r="C40" s="4"/>
      <c r="D40" s="4"/>
      <c r="E40" s="4"/>
    </row>
    <row r="45" ht="18.75">
      <c r="C45" s="1"/>
    </row>
  </sheetData>
  <sheetProtection/>
  <mergeCells count="9">
    <mergeCell ref="A1:N1"/>
    <mergeCell ref="A36:B36"/>
    <mergeCell ref="A13:B13"/>
    <mergeCell ref="A32:B32"/>
    <mergeCell ref="A3:B3"/>
    <mergeCell ref="A8:B8"/>
    <mergeCell ref="A26:B26"/>
    <mergeCell ref="A17:A25"/>
    <mergeCell ref="A14:B14"/>
  </mergeCells>
  <printOptions/>
  <pageMargins left="0.75" right="0.75" top="0.82" bottom="1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showGridLines="0" view="pageBreakPreview" zoomScale="85" zoomScaleSheetLayoutView="85" zoomScalePageLayoutView="0" workbookViewId="0" topLeftCell="A1">
      <selection activeCell="F3" sqref="F3"/>
    </sheetView>
  </sheetViews>
  <sheetFormatPr defaultColWidth="9.00390625" defaultRowHeight="13.5"/>
  <cols>
    <col min="1" max="1" width="3.375" style="2" customWidth="1"/>
    <col min="2" max="2" width="19.75390625" style="2" customWidth="1"/>
    <col min="3" max="6" width="17.00390625" style="2" customWidth="1"/>
    <col min="7" max="16384" width="9.00390625" style="2" customWidth="1"/>
  </cols>
  <sheetData>
    <row r="1" spans="1:6" ht="27.75" customHeight="1">
      <c r="A1" s="143" t="s">
        <v>134</v>
      </c>
      <c r="B1" s="5"/>
      <c r="C1" s="5"/>
      <c r="D1" s="5"/>
      <c r="E1" s="5"/>
      <c r="F1" s="5"/>
    </row>
    <row r="2" spans="1:6" ht="18.75">
      <c r="A2" s="163"/>
      <c r="B2" s="164"/>
      <c r="C2" s="141" t="s">
        <v>94</v>
      </c>
      <c r="D2" s="141" t="s">
        <v>140</v>
      </c>
      <c r="E2" s="141" t="s">
        <v>141</v>
      </c>
      <c r="F2" s="141" t="s">
        <v>142</v>
      </c>
    </row>
    <row r="3" spans="1:6" ht="13.5" customHeight="1">
      <c r="A3" s="165"/>
      <c r="B3" s="166"/>
      <c r="C3" s="142" t="s">
        <v>95</v>
      </c>
      <c r="D3" s="142" t="s">
        <v>96</v>
      </c>
      <c r="E3" s="142" t="s">
        <v>97</v>
      </c>
      <c r="F3" s="142" t="s">
        <v>98</v>
      </c>
    </row>
    <row r="4" spans="1:6" ht="18.75">
      <c r="A4" s="6"/>
      <c r="B4" s="11" t="s">
        <v>99</v>
      </c>
      <c r="C4" s="50">
        <f>D4*0.9</f>
        <v>270000000</v>
      </c>
      <c r="D4" s="50">
        <v>300000000</v>
      </c>
      <c r="E4" s="50">
        <v>330000000</v>
      </c>
      <c r="F4" s="50">
        <v>330000000</v>
      </c>
    </row>
    <row r="5" spans="1:6" ht="18.75">
      <c r="A5" s="6"/>
      <c r="B5" s="13" t="s">
        <v>100</v>
      </c>
      <c r="C5" s="51">
        <f>D5*0.9</f>
        <v>157500000</v>
      </c>
      <c r="D5" s="51">
        <v>175000000</v>
      </c>
      <c r="E5" s="51">
        <v>210000000</v>
      </c>
      <c r="F5" s="51">
        <v>210000000</v>
      </c>
    </row>
    <row r="6" spans="1:6" ht="18.75">
      <c r="A6" s="6"/>
      <c r="B6" s="13" t="s">
        <v>101</v>
      </c>
      <c r="C6" s="51">
        <f>D6*0.9</f>
        <v>22500000.000000007</v>
      </c>
      <c r="D6" s="51">
        <v>25000000.000000007</v>
      </c>
      <c r="E6" s="51">
        <v>45000000</v>
      </c>
      <c r="F6" s="51">
        <v>45000000</v>
      </c>
    </row>
    <row r="7" spans="1:6" ht="18.75">
      <c r="A7" s="6"/>
      <c r="B7" s="15" t="s">
        <v>102</v>
      </c>
      <c r="C7" s="52">
        <f>D7*0.9</f>
        <v>0</v>
      </c>
      <c r="D7" s="52">
        <v>0</v>
      </c>
      <c r="E7" s="52">
        <v>15000000</v>
      </c>
      <c r="F7" s="52">
        <v>15000000</v>
      </c>
    </row>
    <row r="8" spans="1:6" ht="18.75">
      <c r="A8" s="159" t="s">
        <v>0</v>
      </c>
      <c r="B8" s="156"/>
      <c r="C8" s="57">
        <f>SUM(C4:C7)</f>
        <v>450000000</v>
      </c>
      <c r="D8" s="57">
        <v>500000000</v>
      </c>
      <c r="E8" s="57">
        <v>600000000</v>
      </c>
      <c r="F8" s="57">
        <v>600000000</v>
      </c>
    </row>
    <row r="9" spans="1:6" ht="18.75">
      <c r="A9" s="10"/>
      <c r="B9" s="11" t="s">
        <v>99</v>
      </c>
      <c r="C9" s="50">
        <v>270000000.00000006</v>
      </c>
      <c r="D9" s="50">
        <v>270000000.00000006</v>
      </c>
      <c r="E9" s="50">
        <v>303600000</v>
      </c>
      <c r="F9" s="50">
        <v>300300000</v>
      </c>
    </row>
    <row r="10" spans="1:6" ht="18.75">
      <c r="A10" s="6"/>
      <c r="B10" s="13" t="s">
        <v>100</v>
      </c>
      <c r="C10" s="51">
        <v>91000000</v>
      </c>
      <c r="D10" s="51">
        <v>91000000</v>
      </c>
      <c r="E10" s="51">
        <v>113400000.00000001</v>
      </c>
      <c r="F10" s="51">
        <v>111300000</v>
      </c>
    </row>
    <row r="11" spans="1:6" ht="18.75">
      <c r="A11" s="6"/>
      <c r="B11" s="13" t="s">
        <v>101</v>
      </c>
      <c r="C11" s="51">
        <v>9000000</v>
      </c>
      <c r="D11" s="51">
        <v>9000000</v>
      </c>
      <c r="E11" s="51">
        <v>13500000</v>
      </c>
      <c r="F11" s="51">
        <v>12600000.000000002</v>
      </c>
    </row>
    <row r="12" spans="1:6" ht="18.75">
      <c r="A12" s="6"/>
      <c r="B12" s="15" t="s">
        <v>102</v>
      </c>
      <c r="C12" s="52">
        <v>0</v>
      </c>
      <c r="D12" s="52">
        <v>0</v>
      </c>
      <c r="E12" s="52">
        <v>7500000</v>
      </c>
      <c r="F12" s="52">
        <v>7800000</v>
      </c>
    </row>
    <row r="13" spans="1:6" ht="18.75">
      <c r="A13" s="154" t="s">
        <v>65</v>
      </c>
      <c r="B13" s="156"/>
      <c r="C13" s="57">
        <f>SUM(C9:C12)</f>
        <v>370000000.00000006</v>
      </c>
      <c r="D13" s="57">
        <f>SUM(D9:D12)</f>
        <v>370000000.00000006</v>
      </c>
      <c r="E13" s="57">
        <f>SUM(E9:E12)</f>
        <v>438000000</v>
      </c>
      <c r="F13" s="57">
        <f>SUM(F9:F12)</f>
        <v>432000000</v>
      </c>
    </row>
    <row r="14" spans="1:6" ht="18.75">
      <c r="A14" s="154" t="s">
        <v>66</v>
      </c>
      <c r="B14" s="161"/>
      <c r="C14" s="57">
        <f>C8-C13</f>
        <v>79999999.99999994</v>
      </c>
      <c r="D14" s="57">
        <f>D8-D13</f>
        <v>129999999.99999994</v>
      </c>
      <c r="E14" s="57">
        <f>E8-E13</f>
        <v>162000000</v>
      </c>
      <c r="F14" s="57">
        <f>F8-F13</f>
        <v>168000000</v>
      </c>
    </row>
    <row r="15" spans="1:6" ht="18.75">
      <c r="A15" s="32"/>
      <c r="B15" s="33" t="s">
        <v>104</v>
      </c>
      <c r="C15" s="53">
        <v>16152033.533954818</v>
      </c>
      <c r="D15" s="53">
        <v>16152033.533954818</v>
      </c>
      <c r="E15" s="53">
        <v>16152033.533954818</v>
      </c>
      <c r="F15" s="53">
        <v>16152033.533954818</v>
      </c>
    </row>
    <row r="16" spans="1:6" ht="18.75">
      <c r="A16" s="32"/>
      <c r="B16" s="13" t="s">
        <v>105</v>
      </c>
      <c r="C16" s="54">
        <v>8896117.731690388</v>
      </c>
      <c r="D16" s="54">
        <v>8896117.731690388</v>
      </c>
      <c r="E16" s="54">
        <v>8896117.731690388</v>
      </c>
      <c r="F16" s="54">
        <v>8896117.731690388</v>
      </c>
    </row>
    <row r="17" spans="1:6" ht="18.75">
      <c r="A17" s="56"/>
      <c r="B17" s="13" t="s">
        <v>106</v>
      </c>
      <c r="C17" s="54">
        <v>1896516.4431561914</v>
      </c>
      <c r="D17" s="54">
        <v>1896516.4431561914</v>
      </c>
      <c r="E17" s="54">
        <v>1896516.4431561914</v>
      </c>
      <c r="F17" s="54">
        <v>1896516.4431561914</v>
      </c>
    </row>
    <row r="18" spans="1:6" ht="18.75">
      <c r="A18" s="56"/>
      <c r="B18" s="13" t="s">
        <v>107</v>
      </c>
      <c r="C18" s="54">
        <v>38778381.8221325</v>
      </c>
      <c r="D18" s="54">
        <v>38778381.8221325</v>
      </c>
      <c r="E18" s="54">
        <v>38778381.8221325</v>
      </c>
      <c r="F18" s="54">
        <v>38778381.8221325</v>
      </c>
    </row>
    <row r="19" spans="1:6" ht="18.75">
      <c r="A19" s="56"/>
      <c r="B19" s="13" t="s">
        <v>108</v>
      </c>
      <c r="C19" s="54">
        <v>21232967.74234379</v>
      </c>
      <c r="D19" s="54">
        <v>21232967.74234379</v>
      </c>
      <c r="E19" s="54">
        <v>21232967.74234379</v>
      </c>
      <c r="F19" s="54">
        <v>21232967.74234379</v>
      </c>
    </row>
    <row r="20" spans="1:6" ht="18.75">
      <c r="A20" s="56"/>
      <c r="B20" s="13" t="s">
        <v>109</v>
      </c>
      <c r="C20" s="54">
        <v>3536718.3725821525</v>
      </c>
      <c r="D20" s="54">
        <v>3536718.3725821525</v>
      </c>
      <c r="E20" s="54">
        <v>3536718.3725821525</v>
      </c>
      <c r="F20" s="54">
        <v>3536718.3725821525</v>
      </c>
    </row>
    <row r="21" spans="1:6" ht="18.75">
      <c r="A21" s="56"/>
      <c r="B21" s="13" t="s">
        <v>110</v>
      </c>
      <c r="C21" s="54">
        <v>309054.12560887885</v>
      </c>
      <c r="D21" s="54">
        <v>309054.12560887885</v>
      </c>
      <c r="E21" s="54">
        <v>309054.12560887885</v>
      </c>
      <c r="F21" s="54">
        <v>309054.12560887885</v>
      </c>
    </row>
    <row r="22" spans="1:6" ht="18.75">
      <c r="A22" s="56"/>
      <c r="B22" s="13" t="s">
        <v>111</v>
      </c>
      <c r="C22" s="54">
        <v>1150778.331192105</v>
      </c>
      <c r="D22" s="54">
        <v>1150778.331192105</v>
      </c>
      <c r="E22" s="54">
        <v>1150778.331192105</v>
      </c>
      <c r="F22" s="54">
        <v>1150778.331192105</v>
      </c>
    </row>
    <row r="23" spans="1:6" ht="18.75">
      <c r="A23" s="56"/>
      <c r="B23" s="13" t="s">
        <v>112</v>
      </c>
      <c r="C23" s="54">
        <v>1008381.3791197548</v>
      </c>
      <c r="D23" s="54">
        <v>1008381.3791197548</v>
      </c>
      <c r="E23" s="54">
        <v>1008381.3791197548</v>
      </c>
      <c r="F23" s="54">
        <v>1008381.3791197548</v>
      </c>
    </row>
    <row r="24" spans="1:6" ht="18.75">
      <c r="A24" s="56"/>
      <c r="B24" s="13" t="s">
        <v>113</v>
      </c>
      <c r="C24" s="54">
        <v>10652346.807249377</v>
      </c>
      <c r="D24" s="54">
        <v>10652346.807249377</v>
      </c>
      <c r="E24" s="54">
        <v>10652346.807249377</v>
      </c>
      <c r="F24" s="54">
        <v>10652346.807249377</v>
      </c>
    </row>
    <row r="25" spans="1:6" ht="18.75">
      <c r="A25" s="56"/>
      <c r="B25" s="15" t="s">
        <v>114</v>
      </c>
      <c r="C25" s="55">
        <v>13702805.958310392</v>
      </c>
      <c r="D25" s="55">
        <v>13702805.958310392</v>
      </c>
      <c r="E25" s="55">
        <v>13702805.958310392</v>
      </c>
      <c r="F25" s="55">
        <v>13702805.958310392</v>
      </c>
    </row>
    <row r="26" spans="1:6" ht="18.75">
      <c r="A26" s="159" t="s">
        <v>76</v>
      </c>
      <c r="B26" s="162"/>
      <c r="C26" s="58">
        <f>SUM(C15:C25)</f>
        <v>117316102.24734035</v>
      </c>
      <c r="D26" s="58">
        <f>SUM(D15:D25)</f>
        <v>117316102.24734035</v>
      </c>
      <c r="E26" s="58">
        <f>SUM(E15:E25)</f>
        <v>117316102.24734035</v>
      </c>
      <c r="F26" s="58">
        <f>SUM(F15:F25)</f>
        <v>117316102.24734035</v>
      </c>
    </row>
    <row r="27" spans="1:6" ht="18.75">
      <c r="A27" s="29"/>
      <c r="B27" s="45" t="s">
        <v>118</v>
      </c>
      <c r="C27" s="59">
        <f>C14-C26</f>
        <v>-37316102.24734041</v>
      </c>
      <c r="D27" s="59">
        <f>D14-D26</f>
        <v>12683897.752659589</v>
      </c>
      <c r="E27" s="59">
        <f>E14-E26</f>
        <v>44683897.75265965</v>
      </c>
      <c r="F27" s="59">
        <f>F14-F26</f>
        <v>50683897.75265965</v>
      </c>
    </row>
    <row r="28" spans="1:6" ht="18.75">
      <c r="A28" s="37"/>
      <c r="B28" s="34" t="s">
        <v>115</v>
      </c>
      <c r="C28" s="50">
        <v>81219.00229311833</v>
      </c>
      <c r="D28" s="50">
        <v>81219.00229311833</v>
      </c>
      <c r="E28" s="50">
        <v>81219.00229311833</v>
      </c>
      <c r="F28" s="50">
        <v>81219.00229311833</v>
      </c>
    </row>
    <row r="29" spans="1:6" ht="18.75">
      <c r="A29" s="38"/>
      <c r="B29" s="13" t="s">
        <v>117</v>
      </c>
      <c r="C29" s="54">
        <v>9365500.27741036</v>
      </c>
      <c r="D29" s="54">
        <v>9365500.27741036</v>
      </c>
      <c r="E29" s="54">
        <v>9365500.27741036</v>
      </c>
      <c r="F29" s="54">
        <v>9365500.27741036</v>
      </c>
    </row>
    <row r="30" spans="1:6" ht="18.75">
      <c r="A30" s="38"/>
      <c r="B30" s="13" t="s">
        <v>119</v>
      </c>
      <c r="C30" s="54">
        <v>10325361.213601757</v>
      </c>
      <c r="D30" s="54">
        <v>10325361.213601757</v>
      </c>
      <c r="E30" s="54">
        <v>10325361.213601757</v>
      </c>
      <c r="F30" s="54">
        <v>10325361.213601757</v>
      </c>
    </row>
    <row r="31" spans="1:6" ht="18.75">
      <c r="A31" s="38"/>
      <c r="B31" s="15" t="s">
        <v>117</v>
      </c>
      <c r="C31" s="55">
        <v>435629.1941176347</v>
      </c>
      <c r="D31" s="55">
        <v>435629.1941176347</v>
      </c>
      <c r="E31" s="55">
        <v>435629.1941176347</v>
      </c>
      <c r="F31" s="55">
        <v>435629.1941176347</v>
      </c>
    </row>
    <row r="32" spans="1:6" ht="18.75">
      <c r="A32" s="154" t="s">
        <v>23</v>
      </c>
      <c r="B32" s="155"/>
      <c r="C32" s="59">
        <f>+C28+C29-C30-C31</f>
        <v>-1314271.1280159121</v>
      </c>
      <c r="D32" s="60">
        <v>-1314271.1280159121</v>
      </c>
      <c r="E32" s="60">
        <v>-1314271.1280159121</v>
      </c>
      <c r="F32" s="60">
        <v>-1314271.1280159121</v>
      </c>
    </row>
    <row r="33" spans="1:6" ht="18.75">
      <c r="A33" s="39"/>
      <c r="B33" s="40" t="s">
        <v>6</v>
      </c>
      <c r="C33" s="58">
        <f>+C27+C32</f>
        <v>-38630373.375356324</v>
      </c>
      <c r="D33" s="58">
        <f>+D27+D32</f>
        <v>11369626.624643676</v>
      </c>
      <c r="E33" s="58">
        <f>+E27+E32</f>
        <v>43369626.624643736</v>
      </c>
      <c r="F33" s="58">
        <f>+F27+F32</f>
        <v>49369626.624643736</v>
      </c>
    </row>
    <row r="34" spans="1:6" ht="18.75">
      <c r="A34" s="37"/>
      <c r="B34" s="34" t="s">
        <v>63</v>
      </c>
      <c r="C34" s="41"/>
      <c r="D34" s="41"/>
      <c r="E34" s="41"/>
      <c r="F34" s="41"/>
    </row>
    <row r="35" spans="1:6" ht="18.75">
      <c r="A35" s="38"/>
      <c r="B35" s="42"/>
      <c r="C35" s="43"/>
      <c r="D35" s="43"/>
      <c r="E35" s="43"/>
      <c r="F35" s="43"/>
    </row>
    <row r="36" spans="1:6" ht="18.75">
      <c r="A36" s="154" t="s">
        <v>62</v>
      </c>
      <c r="B36" s="155"/>
      <c r="C36" s="36"/>
      <c r="D36" s="36"/>
      <c r="E36" s="36"/>
      <c r="F36" s="36"/>
    </row>
    <row r="37" spans="1:6" ht="18.75">
      <c r="A37" s="31"/>
      <c r="B37" s="44" t="s">
        <v>64</v>
      </c>
      <c r="C37" s="36"/>
      <c r="D37" s="36"/>
      <c r="E37" s="36"/>
      <c r="F37" s="36"/>
    </row>
    <row r="38" spans="1:6" ht="18.75">
      <c r="A38" s="29"/>
      <c r="B38" s="45" t="s">
        <v>7</v>
      </c>
      <c r="C38" s="46"/>
      <c r="D38" s="46"/>
      <c r="E38" s="46"/>
      <c r="F38" s="46"/>
    </row>
    <row r="39" spans="1:6" ht="18.75">
      <c r="A39" s="31"/>
      <c r="B39" s="44" t="s">
        <v>8</v>
      </c>
      <c r="C39" s="47"/>
      <c r="D39" s="47"/>
      <c r="E39" s="47"/>
      <c r="F39" s="47"/>
    </row>
    <row r="45" ht="18.75">
      <c r="D45" s="1"/>
    </row>
  </sheetData>
  <sheetProtection/>
  <mergeCells count="7">
    <mergeCell ref="A14:B14"/>
    <mergeCell ref="A32:B32"/>
    <mergeCell ref="A26:B26"/>
    <mergeCell ref="A36:B36"/>
    <mergeCell ref="A2:B3"/>
    <mergeCell ref="A8:B8"/>
    <mergeCell ref="A13:B13"/>
  </mergeCells>
  <printOptions/>
  <pageMargins left="0.42" right="0.75" top="0.63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3" customWidth="1"/>
    <col min="2" max="2" width="2.375" style="3" customWidth="1"/>
    <col min="3" max="3" width="7.50390625" style="3" customWidth="1"/>
    <col min="4" max="4" width="6.125" style="3" customWidth="1"/>
    <col min="5" max="16" width="6.375" style="2" customWidth="1"/>
    <col min="17" max="16384" width="9.00390625" style="2" customWidth="1"/>
  </cols>
  <sheetData>
    <row r="1" spans="1:3" ht="18.75">
      <c r="A1" s="143" t="s">
        <v>135</v>
      </c>
      <c r="B1" s="2"/>
      <c r="C1" s="2"/>
    </row>
    <row r="2" spans="1:16" ht="18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 t="s">
        <v>36</v>
      </c>
      <c r="O2" s="79"/>
      <c r="P2" s="79"/>
    </row>
    <row r="3" spans="1:16" ht="18.75">
      <c r="A3" s="167"/>
      <c r="B3" s="168"/>
      <c r="C3" s="168"/>
      <c r="D3" s="169"/>
      <c r="E3" s="175" t="s">
        <v>136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</row>
    <row r="4" spans="1:16" ht="18.75">
      <c r="A4" s="170"/>
      <c r="B4" s="171"/>
      <c r="C4" s="171"/>
      <c r="D4" s="172"/>
      <c r="E4" s="81" t="s">
        <v>37</v>
      </c>
      <c r="F4" s="81" t="s">
        <v>38</v>
      </c>
      <c r="G4" s="81" t="s">
        <v>39</v>
      </c>
      <c r="H4" s="81" t="s">
        <v>40</v>
      </c>
      <c r="I4" s="81" t="s">
        <v>41</v>
      </c>
      <c r="J4" s="81" t="s">
        <v>42</v>
      </c>
      <c r="K4" s="81" t="s">
        <v>43</v>
      </c>
      <c r="L4" s="81" t="s">
        <v>44</v>
      </c>
      <c r="M4" s="81" t="s">
        <v>45</v>
      </c>
      <c r="N4" s="81" t="s">
        <v>46</v>
      </c>
      <c r="O4" s="81" t="s">
        <v>47</v>
      </c>
      <c r="P4" s="81" t="s">
        <v>48</v>
      </c>
    </row>
    <row r="5" spans="1:16" ht="18.75">
      <c r="A5" s="82"/>
      <c r="B5" s="83" t="s">
        <v>22</v>
      </c>
      <c r="C5" s="83"/>
      <c r="D5" s="83"/>
      <c r="E5" s="67">
        <v>0</v>
      </c>
      <c r="F5" s="67">
        <f>E43</f>
        <v>11110</v>
      </c>
      <c r="G5" s="67">
        <f>F43</f>
        <v>14180</v>
      </c>
      <c r="H5" s="67">
        <f>G43</f>
        <v>1010</v>
      </c>
      <c r="I5" s="67">
        <f>H43</f>
        <v>10060</v>
      </c>
      <c r="J5" s="67">
        <f>I43</f>
        <v>9630</v>
      </c>
      <c r="K5" s="67">
        <f aca="true" t="shared" si="0" ref="K5:P5">J43</f>
        <v>17860</v>
      </c>
      <c r="L5" s="67">
        <f t="shared" si="0"/>
        <v>16350</v>
      </c>
      <c r="M5" s="67">
        <f t="shared" si="0"/>
        <v>8140</v>
      </c>
      <c r="N5" s="67">
        <f t="shared" si="0"/>
        <v>15410</v>
      </c>
      <c r="O5" s="67">
        <f t="shared" si="0"/>
        <v>17900</v>
      </c>
      <c r="P5" s="67">
        <f t="shared" si="0"/>
        <v>15910</v>
      </c>
    </row>
    <row r="6" spans="1:16" ht="16.5" customHeight="1">
      <c r="A6" s="183" t="s">
        <v>83</v>
      </c>
      <c r="B6" s="173" t="s">
        <v>82</v>
      </c>
      <c r="C6" s="84" t="s">
        <v>9</v>
      </c>
      <c r="D6" s="85"/>
      <c r="E6" s="61">
        <v>50000</v>
      </c>
      <c r="F6" s="61">
        <v>39000</v>
      </c>
      <c r="G6" s="62">
        <v>35000</v>
      </c>
      <c r="H6" s="61">
        <v>51000</v>
      </c>
      <c r="I6" s="62">
        <v>43000</v>
      </c>
      <c r="J6" s="61">
        <v>45000</v>
      </c>
      <c r="K6" s="61">
        <v>36000</v>
      </c>
      <c r="L6" s="61">
        <v>37000</v>
      </c>
      <c r="M6" s="62">
        <v>47000</v>
      </c>
      <c r="N6" s="61">
        <v>40000</v>
      </c>
      <c r="O6" s="62">
        <v>37000</v>
      </c>
      <c r="P6" s="61">
        <v>39000</v>
      </c>
    </row>
    <row r="7" spans="1:16" ht="16.5" customHeight="1">
      <c r="A7" s="184"/>
      <c r="B7" s="174"/>
      <c r="C7" s="86" t="s">
        <v>10</v>
      </c>
      <c r="D7" s="87"/>
      <c r="E7" s="61"/>
      <c r="F7" s="62"/>
      <c r="G7" s="61"/>
      <c r="H7" s="62"/>
      <c r="I7" s="61"/>
      <c r="J7" s="61"/>
      <c r="K7" s="61"/>
      <c r="L7" s="62"/>
      <c r="M7" s="61"/>
      <c r="N7" s="62"/>
      <c r="O7" s="61"/>
      <c r="P7" s="61"/>
    </row>
    <row r="8" spans="1:16" ht="16.5" customHeight="1">
      <c r="A8" s="184"/>
      <c r="B8" s="174"/>
      <c r="C8" s="86" t="s">
        <v>11</v>
      </c>
      <c r="D8" s="87"/>
      <c r="E8" s="61"/>
      <c r="F8" s="62"/>
      <c r="G8" s="61"/>
      <c r="H8" s="62"/>
      <c r="I8" s="61"/>
      <c r="J8" s="61"/>
      <c r="K8" s="61"/>
      <c r="L8" s="62"/>
      <c r="M8" s="61"/>
      <c r="N8" s="62"/>
      <c r="O8" s="61"/>
      <c r="P8" s="61"/>
    </row>
    <row r="9" spans="1:16" ht="16.5" customHeight="1">
      <c r="A9" s="184"/>
      <c r="B9" s="174"/>
      <c r="C9" s="88" t="s">
        <v>3</v>
      </c>
      <c r="D9" s="89"/>
      <c r="E9" s="68"/>
      <c r="F9" s="69"/>
      <c r="G9" s="68"/>
      <c r="H9" s="69"/>
      <c r="I9" s="68"/>
      <c r="J9" s="68"/>
      <c r="K9" s="68"/>
      <c r="L9" s="69"/>
      <c r="M9" s="68"/>
      <c r="N9" s="69"/>
      <c r="O9" s="68"/>
      <c r="P9" s="68"/>
    </row>
    <row r="10" spans="1:16" ht="18.75">
      <c r="A10" s="184"/>
      <c r="B10" s="90"/>
      <c r="C10" s="181" t="s">
        <v>80</v>
      </c>
      <c r="D10" s="182"/>
      <c r="E10" s="70">
        <f aca="true" t="shared" si="1" ref="E10:P10">SUM(E6:E9)</f>
        <v>50000</v>
      </c>
      <c r="F10" s="70">
        <f t="shared" si="1"/>
        <v>39000</v>
      </c>
      <c r="G10" s="70">
        <f t="shared" si="1"/>
        <v>35000</v>
      </c>
      <c r="H10" s="70">
        <f t="shared" si="1"/>
        <v>51000</v>
      </c>
      <c r="I10" s="70">
        <f t="shared" si="1"/>
        <v>43000</v>
      </c>
      <c r="J10" s="70">
        <f t="shared" si="1"/>
        <v>45000</v>
      </c>
      <c r="K10" s="70">
        <f t="shared" si="1"/>
        <v>36000</v>
      </c>
      <c r="L10" s="70">
        <f t="shared" si="1"/>
        <v>37000</v>
      </c>
      <c r="M10" s="70">
        <f t="shared" si="1"/>
        <v>47000</v>
      </c>
      <c r="N10" s="70">
        <f t="shared" si="1"/>
        <v>40000</v>
      </c>
      <c r="O10" s="70">
        <f t="shared" si="1"/>
        <v>37000</v>
      </c>
      <c r="P10" s="70">
        <f t="shared" si="1"/>
        <v>39000</v>
      </c>
    </row>
    <row r="11" spans="1:16" ht="16.5" customHeight="1">
      <c r="A11" s="184"/>
      <c r="B11" s="173" t="s">
        <v>81</v>
      </c>
      <c r="C11" s="91" t="s">
        <v>124</v>
      </c>
      <c r="D11" s="92"/>
      <c r="E11" s="63">
        <v>28860</v>
      </c>
      <c r="F11" s="63">
        <v>25900</v>
      </c>
      <c r="G11" s="63">
        <v>37740</v>
      </c>
      <c r="H11" s="63">
        <v>31820</v>
      </c>
      <c r="I11" s="63">
        <v>33300</v>
      </c>
      <c r="J11" s="63">
        <v>26640</v>
      </c>
      <c r="K11" s="63">
        <v>27380</v>
      </c>
      <c r="L11" s="63">
        <v>34780</v>
      </c>
      <c r="M11" s="63">
        <v>29600</v>
      </c>
      <c r="N11" s="63">
        <v>27380</v>
      </c>
      <c r="O11" s="63">
        <v>28860</v>
      </c>
      <c r="P11" s="63">
        <v>37740</v>
      </c>
    </row>
    <row r="12" spans="1:16" ht="16.5" customHeight="1">
      <c r="A12" s="184"/>
      <c r="B12" s="174"/>
      <c r="C12" s="91" t="s">
        <v>67</v>
      </c>
      <c r="D12" s="92"/>
      <c r="E12" s="64">
        <v>1600</v>
      </c>
      <c r="F12" s="64">
        <v>1600</v>
      </c>
      <c r="G12" s="64">
        <v>1600</v>
      </c>
      <c r="H12" s="64">
        <v>1600</v>
      </c>
      <c r="I12" s="64">
        <v>1600</v>
      </c>
      <c r="J12" s="64">
        <v>1600</v>
      </c>
      <c r="K12" s="64">
        <v>1600</v>
      </c>
      <c r="L12" s="64">
        <v>1600</v>
      </c>
      <c r="M12" s="64">
        <v>1600</v>
      </c>
      <c r="N12" s="64">
        <v>1600</v>
      </c>
      <c r="O12" s="64">
        <v>1600</v>
      </c>
      <c r="P12" s="64">
        <v>1600</v>
      </c>
    </row>
    <row r="13" spans="1:16" ht="16.5" customHeight="1">
      <c r="A13" s="184"/>
      <c r="B13" s="174"/>
      <c r="C13" s="93" t="s">
        <v>125</v>
      </c>
      <c r="D13" s="87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ht="16.5" customHeight="1">
      <c r="A14" s="184"/>
      <c r="B14" s="174"/>
      <c r="C14" s="93" t="s">
        <v>1</v>
      </c>
      <c r="D14" s="87"/>
      <c r="E14" s="64">
        <v>3500</v>
      </c>
      <c r="F14" s="64">
        <v>3500</v>
      </c>
      <c r="G14" s="64">
        <v>3500</v>
      </c>
      <c r="H14" s="64">
        <v>3500</v>
      </c>
      <c r="I14" s="64">
        <v>3500</v>
      </c>
      <c r="J14" s="64">
        <v>3500</v>
      </c>
      <c r="K14" s="64">
        <v>3500</v>
      </c>
      <c r="L14" s="64">
        <v>3500</v>
      </c>
      <c r="M14" s="64">
        <v>3500</v>
      </c>
      <c r="N14" s="64">
        <v>3500</v>
      </c>
      <c r="O14" s="64">
        <v>3500</v>
      </c>
      <c r="P14" s="64">
        <v>3500</v>
      </c>
    </row>
    <row r="15" spans="1:16" ht="16.5" customHeight="1">
      <c r="A15" s="184"/>
      <c r="B15" s="174"/>
      <c r="C15" s="93" t="s">
        <v>126</v>
      </c>
      <c r="D15" s="9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6.5" customHeight="1">
      <c r="A16" s="184"/>
      <c r="B16" s="174"/>
      <c r="C16" s="93" t="s">
        <v>127</v>
      </c>
      <c r="D16" s="95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6.5" customHeight="1">
      <c r="A17" s="184"/>
      <c r="B17" s="174"/>
      <c r="C17" s="96" t="s">
        <v>68</v>
      </c>
      <c r="D17" s="92"/>
      <c r="E17" s="65">
        <v>600</v>
      </c>
      <c r="F17" s="65">
        <v>600</v>
      </c>
      <c r="G17" s="65">
        <v>800</v>
      </c>
      <c r="H17" s="65">
        <v>700</v>
      </c>
      <c r="I17" s="65">
        <v>700</v>
      </c>
      <c r="J17" s="65">
        <v>700</v>
      </c>
      <c r="K17" s="65">
        <v>700</v>
      </c>
      <c r="L17" s="65">
        <v>800</v>
      </c>
      <c r="M17" s="65">
        <v>700</v>
      </c>
      <c r="N17" s="65">
        <v>700</v>
      </c>
      <c r="O17" s="65">
        <v>700</v>
      </c>
      <c r="P17" s="65">
        <v>800</v>
      </c>
    </row>
    <row r="18" spans="1:16" ht="16.5" customHeight="1">
      <c r="A18" s="184"/>
      <c r="B18" s="174"/>
      <c r="C18" s="96" t="s">
        <v>60</v>
      </c>
      <c r="D18" s="92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6.5" customHeight="1">
      <c r="A19" s="184"/>
      <c r="B19" s="174"/>
      <c r="C19" s="96" t="s">
        <v>69</v>
      </c>
      <c r="D19" s="92"/>
      <c r="E19" s="65">
        <v>300</v>
      </c>
      <c r="F19" s="65">
        <v>300</v>
      </c>
      <c r="G19" s="65">
        <v>300</v>
      </c>
      <c r="H19" s="65">
        <v>300</v>
      </c>
      <c r="I19" s="65">
        <v>300</v>
      </c>
      <c r="J19" s="65">
        <v>300</v>
      </c>
      <c r="K19" s="65">
        <v>300</v>
      </c>
      <c r="L19" s="65">
        <v>300</v>
      </c>
      <c r="M19" s="65">
        <v>300</v>
      </c>
      <c r="N19" s="65">
        <v>300</v>
      </c>
      <c r="O19" s="65">
        <v>300</v>
      </c>
      <c r="P19" s="65">
        <v>300</v>
      </c>
    </row>
    <row r="20" spans="1:16" ht="16.5" customHeight="1">
      <c r="A20" s="184"/>
      <c r="B20" s="174"/>
      <c r="C20" s="96" t="s">
        <v>2</v>
      </c>
      <c r="D20" s="92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 ht="16.5" customHeight="1">
      <c r="A21" s="184"/>
      <c r="B21" s="174"/>
      <c r="C21" s="96" t="s">
        <v>128</v>
      </c>
      <c r="D21" s="92"/>
      <c r="E21" s="65">
        <v>1200</v>
      </c>
      <c r="F21" s="65">
        <v>1200</v>
      </c>
      <c r="G21" s="65">
        <v>1400</v>
      </c>
      <c r="H21" s="65">
        <v>1200</v>
      </c>
      <c r="I21" s="65">
        <v>1200</v>
      </c>
      <c r="J21" s="65">
        <v>1200</v>
      </c>
      <c r="K21" s="65">
        <v>1200</v>
      </c>
      <c r="L21" s="65">
        <v>1400</v>
      </c>
      <c r="M21" s="65">
        <v>1200</v>
      </c>
      <c r="N21" s="65">
        <v>1200</v>
      </c>
      <c r="O21" s="65">
        <v>1200</v>
      </c>
      <c r="P21" s="65">
        <v>1400</v>
      </c>
    </row>
    <row r="22" spans="1:16" ht="16.5" customHeight="1">
      <c r="A22" s="184"/>
      <c r="B22" s="174"/>
      <c r="C22" s="96" t="s">
        <v>70</v>
      </c>
      <c r="D22" s="92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ht="16.5" customHeight="1">
      <c r="A23" s="184"/>
      <c r="B23" s="174"/>
      <c r="C23" s="96" t="s">
        <v>71</v>
      </c>
      <c r="D23" s="92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ht="16.5" customHeight="1">
      <c r="A24" s="184"/>
      <c r="B24" s="174"/>
      <c r="C24" s="96" t="s">
        <v>51</v>
      </c>
      <c r="D24" s="92"/>
      <c r="E24" s="65">
        <v>80</v>
      </c>
      <c r="F24" s="65">
        <v>80</v>
      </c>
      <c r="G24" s="65">
        <v>80</v>
      </c>
      <c r="H24" s="65">
        <v>80</v>
      </c>
      <c r="I24" s="65">
        <v>80</v>
      </c>
      <c r="J24" s="65">
        <v>80</v>
      </c>
      <c r="K24" s="65">
        <v>80</v>
      </c>
      <c r="L24" s="65">
        <v>80</v>
      </c>
      <c r="M24" s="65">
        <v>80</v>
      </c>
      <c r="N24" s="65">
        <v>80</v>
      </c>
      <c r="O24" s="65">
        <v>80</v>
      </c>
      <c r="P24" s="65">
        <v>80</v>
      </c>
    </row>
    <row r="25" spans="1:16" ht="16.5" customHeight="1">
      <c r="A25" s="184"/>
      <c r="B25" s="174"/>
      <c r="C25" s="96" t="s">
        <v>72</v>
      </c>
      <c r="D25" s="92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ht="16.5" customHeight="1">
      <c r="A26" s="184"/>
      <c r="B26" s="174"/>
      <c r="C26" s="96" t="s">
        <v>73</v>
      </c>
      <c r="D26" s="87"/>
      <c r="E26" s="65">
        <v>800</v>
      </c>
      <c r="F26" s="65">
        <v>800</v>
      </c>
      <c r="G26" s="65">
        <v>800</v>
      </c>
      <c r="H26" s="65">
        <v>800</v>
      </c>
      <c r="I26" s="65">
        <v>800</v>
      </c>
      <c r="J26" s="65">
        <v>800</v>
      </c>
      <c r="K26" s="65">
        <v>800</v>
      </c>
      <c r="L26" s="65">
        <v>800</v>
      </c>
      <c r="M26" s="65">
        <v>800</v>
      </c>
      <c r="N26" s="65">
        <v>800</v>
      </c>
      <c r="O26" s="65">
        <v>800</v>
      </c>
      <c r="P26" s="65">
        <v>800</v>
      </c>
    </row>
    <row r="27" spans="1:16" ht="16.5" customHeight="1">
      <c r="A27" s="184"/>
      <c r="B27" s="174"/>
      <c r="C27" s="96" t="s">
        <v>77</v>
      </c>
      <c r="D27" s="87"/>
      <c r="E27" s="65">
        <v>800</v>
      </c>
      <c r="F27" s="65">
        <v>800</v>
      </c>
      <c r="G27" s="65">
        <v>800</v>
      </c>
      <c r="H27" s="65">
        <v>800</v>
      </c>
      <c r="I27" s="65">
        <v>800</v>
      </c>
      <c r="J27" s="65">
        <v>800</v>
      </c>
      <c r="K27" s="65">
        <v>800</v>
      </c>
      <c r="L27" s="65">
        <v>800</v>
      </c>
      <c r="M27" s="65">
        <v>800</v>
      </c>
      <c r="N27" s="65">
        <v>800</v>
      </c>
      <c r="O27" s="65">
        <v>800</v>
      </c>
      <c r="P27" s="65">
        <v>800</v>
      </c>
    </row>
    <row r="28" spans="1:16" ht="16.5" customHeight="1">
      <c r="A28" s="184"/>
      <c r="B28" s="174"/>
      <c r="C28" s="96" t="s">
        <v>74</v>
      </c>
      <c r="D28" s="87"/>
      <c r="E28" s="65">
        <v>150</v>
      </c>
      <c r="F28" s="65">
        <v>150</v>
      </c>
      <c r="G28" s="65">
        <v>150</v>
      </c>
      <c r="H28" s="65">
        <v>150</v>
      </c>
      <c r="I28" s="65">
        <v>150</v>
      </c>
      <c r="J28" s="65">
        <v>150</v>
      </c>
      <c r="K28" s="65">
        <v>150</v>
      </c>
      <c r="L28" s="65">
        <v>150</v>
      </c>
      <c r="M28" s="65">
        <v>150</v>
      </c>
      <c r="N28" s="65">
        <v>150</v>
      </c>
      <c r="O28" s="65">
        <v>150</v>
      </c>
      <c r="P28" s="65">
        <v>150</v>
      </c>
    </row>
    <row r="29" spans="1:16" ht="16.5" customHeight="1">
      <c r="A29" s="184"/>
      <c r="B29" s="174"/>
      <c r="C29" s="97" t="s">
        <v>75</v>
      </c>
      <c r="D29" s="87"/>
      <c r="E29" s="66">
        <v>1000</v>
      </c>
      <c r="F29" s="66">
        <v>1000</v>
      </c>
      <c r="G29" s="66">
        <v>1000</v>
      </c>
      <c r="H29" s="66">
        <v>1000</v>
      </c>
      <c r="I29" s="66">
        <v>1000</v>
      </c>
      <c r="J29" s="66">
        <v>1000</v>
      </c>
      <c r="K29" s="66">
        <v>1000</v>
      </c>
      <c r="L29" s="66">
        <v>1000</v>
      </c>
      <c r="M29" s="66">
        <v>1000</v>
      </c>
      <c r="N29" s="66">
        <v>1000</v>
      </c>
      <c r="O29" s="66">
        <v>1000</v>
      </c>
      <c r="P29" s="66">
        <v>1000</v>
      </c>
    </row>
    <row r="30" spans="1:16" ht="18.75">
      <c r="A30" s="184"/>
      <c r="B30" s="98"/>
      <c r="C30" s="181" t="s">
        <v>84</v>
      </c>
      <c r="D30" s="182"/>
      <c r="E30" s="71">
        <f aca="true" t="shared" si="2" ref="E30:P30">SUM(E11:E29)</f>
        <v>38890</v>
      </c>
      <c r="F30" s="71">
        <f t="shared" si="2"/>
        <v>35930</v>
      </c>
      <c r="G30" s="71">
        <f t="shared" si="2"/>
        <v>48170</v>
      </c>
      <c r="H30" s="71">
        <f t="shared" si="2"/>
        <v>41950</v>
      </c>
      <c r="I30" s="71">
        <f t="shared" si="2"/>
        <v>43430</v>
      </c>
      <c r="J30" s="71">
        <f t="shared" si="2"/>
        <v>36770</v>
      </c>
      <c r="K30" s="71">
        <f t="shared" si="2"/>
        <v>37510</v>
      </c>
      <c r="L30" s="71">
        <f t="shared" si="2"/>
        <v>45210</v>
      </c>
      <c r="M30" s="71">
        <f t="shared" si="2"/>
        <v>39730</v>
      </c>
      <c r="N30" s="71">
        <f t="shared" si="2"/>
        <v>37510</v>
      </c>
      <c r="O30" s="71">
        <f t="shared" si="2"/>
        <v>38990</v>
      </c>
      <c r="P30" s="71">
        <f t="shared" si="2"/>
        <v>48170</v>
      </c>
    </row>
    <row r="31" spans="1:16" ht="28.5" customHeight="1">
      <c r="A31" s="99"/>
      <c r="B31" s="185" t="s">
        <v>85</v>
      </c>
      <c r="C31" s="186"/>
      <c r="D31" s="187"/>
      <c r="E31" s="72">
        <f aca="true" t="shared" si="3" ref="E31:P31">E5+E10-E30</f>
        <v>11110</v>
      </c>
      <c r="F31" s="72">
        <f t="shared" si="3"/>
        <v>14180</v>
      </c>
      <c r="G31" s="72">
        <f t="shared" si="3"/>
        <v>1010</v>
      </c>
      <c r="H31" s="72">
        <f t="shared" si="3"/>
        <v>10060</v>
      </c>
      <c r="I31" s="72">
        <f t="shared" si="3"/>
        <v>9630</v>
      </c>
      <c r="J31" s="72">
        <f t="shared" si="3"/>
        <v>17860</v>
      </c>
      <c r="K31" s="72">
        <f t="shared" si="3"/>
        <v>16350</v>
      </c>
      <c r="L31" s="72">
        <f t="shared" si="3"/>
        <v>8140</v>
      </c>
      <c r="M31" s="72">
        <f t="shared" si="3"/>
        <v>15410</v>
      </c>
      <c r="N31" s="72">
        <f t="shared" si="3"/>
        <v>17900</v>
      </c>
      <c r="O31" s="72">
        <f t="shared" si="3"/>
        <v>15910</v>
      </c>
      <c r="P31" s="72">
        <f t="shared" si="3"/>
        <v>6740</v>
      </c>
    </row>
    <row r="32" spans="1:16" ht="16.5" customHeight="1">
      <c r="A32" s="100"/>
      <c r="B32" s="101"/>
      <c r="C32" s="84" t="s">
        <v>78</v>
      </c>
      <c r="D32" s="85"/>
      <c r="E32" s="73"/>
      <c r="F32" s="74"/>
      <c r="G32" s="73"/>
      <c r="H32" s="74"/>
      <c r="I32" s="73"/>
      <c r="J32" s="73"/>
      <c r="K32" s="73"/>
      <c r="L32" s="74"/>
      <c r="M32" s="73"/>
      <c r="N32" s="74"/>
      <c r="O32" s="73"/>
      <c r="P32" s="73"/>
    </row>
    <row r="33" spans="1:16" ht="16.5" customHeight="1">
      <c r="A33" s="100"/>
      <c r="B33" s="101" t="s">
        <v>17</v>
      </c>
      <c r="C33" s="86" t="s">
        <v>14</v>
      </c>
      <c r="D33" s="87"/>
      <c r="E33" s="61"/>
      <c r="F33" s="62"/>
      <c r="G33" s="61"/>
      <c r="H33" s="62"/>
      <c r="I33" s="61"/>
      <c r="J33" s="61"/>
      <c r="K33" s="61"/>
      <c r="L33" s="62"/>
      <c r="M33" s="61"/>
      <c r="N33" s="62"/>
      <c r="O33" s="61"/>
      <c r="P33" s="61"/>
    </row>
    <row r="34" spans="1:16" ht="16.5" customHeight="1">
      <c r="A34" s="100" t="s">
        <v>19</v>
      </c>
      <c r="B34" s="101" t="s">
        <v>12</v>
      </c>
      <c r="C34" s="86" t="s">
        <v>79</v>
      </c>
      <c r="D34" s="87"/>
      <c r="E34" s="61"/>
      <c r="F34" s="62"/>
      <c r="G34" s="61"/>
      <c r="H34" s="62"/>
      <c r="I34" s="61"/>
      <c r="J34" s="61"/>
      <c r="K34" s="61"/>
      <c r="L34" s="62"/>
      <c r="M34" s="61"/>
      <c r="N34" s="62"/>
      <c r="O34" s="61"/>
      <c r="P34" s="61"/>
    </row>
    <row r="35" spans="1:16" ht="16.5" customHeight="1">
      <c r="A35" s="100" t="s">
        <v>20</v>
      </c>
      <c r="B35" s="101"/>
      <c r="C35" s="88" t="s">
        <v>30</v>
      </c>
      <c r="D35" s="89"/>
      <c r="E35" s="68"/>
      <c r="F35" s="69"/>
      <c r="G35" s="68"/>
      <c r="H35" s="69"/>
      <c r="I35" s="68"/>
      <c r="J35" s="68"/>
      <c r="K35" s="68"/>
      <c r="L35" s="69"/>
      <c r="M35" s="68"/>
      <c r="N35" s="69"/>
      <c r="O35" s="68"/>
      <c r="P35" s="68"/>
    </row>
    <row r="36" spans="1:16" ht="16.5" customHeight="1">
      <c r="A36" s="100" t="s">
        <v>4</v>
      </c>
      <c r="B36" s="90"/>
      <c r="C36" s="181" t="s">
        <v>86</v>
      </c>
      <c r="D36" s="182"/>
      <c r="E36" s="70">
        <f aca="true" t="shared" si="4" ref="E36:J36">SUM(E32:E35)</f>
        <v>0</v>
      </c>
      <c r="F36" s="70">
        <f t="shared" si="4"/>
        <v>0</v>
      </c>
      <c r="G36" s="70">
        <f t="shared" si="4"/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aca="true" t="shared" si="5" ref="K36:P36">SUM(K32:K35)</f>
        <v>0</v>
      </c>
      <c r="L36" s="70">
        <f t="shared" si="5"/>
        <v>0</v>
      </c>
      <c r="M36" s="70">
        <f t="shared" si="5"/>
        <v>0</v>
      </c>
      <c r="N36" s="70">
        <f t="shared" si="5"/>
        <v>0</v>
      </c>
      <c r="O36" s="70">
        <f t="shared" si="5"/>
        <v>0</v>
      </c>
      <c r="P36" s="70">
        <f t="shared" si="5"/>
        <v>0</v>
      </c>
    </row>
    <row r="37" spans="1:16" ht="16.5" customHeight="1">
      <c r="A37" s="100" t="s">
        <v>21</v>
      </c>
      <c r="B37" s="101"/>
      <c r="C37" s="84" t="s">
        <v>15</v>
      </c>
      <c r="D37" s="85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16" ht="16.5" customHeight="1">
      <c r="A38" s="100" t="s">
        <v>13</v>
      </c>
      <c r="B38" s="101" t="s">
        <v>13</v>
      </c>
      <c r="C38" s="86" t="s">
        <v>16</v>
      </c>
      <c r="D38" s="87"/>
      <c r="E38" s="61"/>
      <c r="F38" s="62"/>
      <c r="G38" s="61"/>
      <c r="H38" s="62"/>
      <c r="I38" s="61"/>
      <c r="J38" s="61"/>
      <c r="K38" s="61"/>
      <c r="L38" s="62"/>
      <c r="M38" s="61"/>
      <c r="N38" s="62"/>
      <c r="O38" s="61"/>
      <c r="P38" s="61"/>
    </row>
    <row r="39" spans="1:16" ht="16.5" customHeight="1">
      <c r="A39" s="100"/>
      <c r="B39" s="101" t="s">
        <v>18</v>
      </c>
      <c r="C39" s="86" t="s">
        <v>24</v>
      </c>
      <c r="D39" s="87"/>
      <c r="E39" s="61"/>
      <c r="F39" s="62"/>
      <c r="G39" s="61"/>
      <c r="H39" s="62"/>
      <c r="I39" s="61"/>
      <c r="J39" s="61"/>
      <c r="K39" s="61"/>
      <c r="L39" s="62"/>
      <c r="M39" s="61"/>
      <c r="N39" s="62"/>
      <c r="O39" s="61"/>
      <c r="P39" s="61"/>
    </row>
    <row r="40" spans="1:16" ht="16.5" customHeight="1">
      <c r="A40" s="100"/>
      <c r="B40" s="101"/>
      <c r="C40" s="102" t="s">
        <v>3</v>
      </c>
      <c r="D40" s="103"/>
      <c r="E40" s="75"/>
      <c r="F40" s="76"/>
      <c r="G40" s="75"/>
      <c r="H40" s="76"/>
      <c r="I40" s="75"/>
      <c r="J40" s="75"/>
      <c r="K40" s="75"/>
      <c r="L40" s="76"/>
      <c r="M40" s="75"/>
      <c r="N40" s="76"/>
      <c r="O40" s="75"/>
      <c r="P40" s="75"/>
    </row>
    <row r="41" spans="1:16" ht="16.5" customHeight="1">
      <c r="A41" s="100"/>
      <c r="B41" s="98"/>
      <c r="C41" s="188" t="s">
        <v>87</v>
      </c>
      <c r="D41" s="189"/>
      <c r="E41" s="70"/>
      <c r="F41" s="77"/>
      <c r="G41" s="70"/>
      <c r="H41" s="77"/>
      <c r="I41" s="70"/>
      <c r="J41" s="70"/>
      <c r="K41" s="70"/>
      <c r="L41" s="77"/>
      <c r="M41" s="70"/>
      <c r="N41" s="77"/>
      <c r="O41" s="70"/>
      <c r="P41" s="70"/>
    </row>
    <row r="42" spans="1:16" ht="33" customHeight="1">
      <c r="A42" s="100"/>
      <c r="B42" s="190" t="s">
        <v>88</v>
      </c>
      <c r="C42" s="191"/>
      <c r="D42" s="192"/>
      <c r="E42" s="72">
        <f aca="true" t="shared" si="6" ref="E42:P42">SUM(E37:E40)</f>
        <v>0</v>
      </c>
      <c r="F42" s="72">
        <f t="shared" si="6"/>
        <v>0</v>
      </c>
      <c r="G42" s="72">
        <f t="shared" si="6"/>
        <v>0</v>
      </c>
      <c r="H42" s="72">
        <f t="shared" si="6"/>
        <v>0</v>
      </c>
      <c r="I42" s="72">
        <f t="shared" si="6"/>
        <v>0</v>
      </c>
      <c r="J42" s="72">
        <f t="shared" si="6"/>
        <v>0</v>
      </c>
      <c r="K42" s="72">
        <f t="shared" si="6"/>
        <v>0</v>
      </c>
      <c r="L42" s="72">
        <f t="shared" si="6"/>
        <v>0</v>
      </c>
      <c r="M42" s="72">
        <f t="shared" si="6"/>
        <v>0</v>
      </c>
      <c r="N42" s="72">
        <f t="shared" si="6"/>
        <v>0</v>
      </c>
      <c r="O42" s="72">
        <f t="shared" si="6"/>
        <v>0</v>
      </c>
      <c r="P42" s="72">
        <f t="shared" si="6"/>
        <v>0</v>
      </c>
    </row>
    <row r="43" spans="1:16" ht="33.75" customHeight="1">
      <c r="A43" s="178" t="s">
        <v>49</v>
      </c>
      <c r="B43" s="179"/>
      <c r="C43" s="179"/>
      <c r="D43" s="180"/>
      <c r="E43" s="78">
        <f aca="true" t="shared" si="7" ref="E43:P43">E31+E36-E42</f>
        <v>11110</v>
      </c>
      <c r="F43" s="78">
        <f t="shared" si="7"/>
        <v>14180</v>
      </c>
      <c r="G43" s="78">
        <f t="shared" si="7"/>
        <v>1010</v>
      </c>
      <c r="H43" s="78">
        <f t="shared" si="7"/>
        <v>10060</v>
      </c>
      <c r="I43" s="78">
        <f t="shared" si="7"/>
        <v>9630</v>
      </c>
      <c r="J43" s="78">
        <f t="shared" si="7"/>
        <v>17860</v>
      </c>
      <c r="K43" s="78">
        <f t="shared" si="7"/>
        <v>16350</v>
      </c>
      <c r="L43" s="78">
        <f t="shared" si="7"/>
        <v>8140</v>
      </c>
      <c r="M43" s="78">
        <f t="shared" si="7"/>
        <v>15410</v>
      </c>
      <c r="N43" s="78">
        <f t="shared" si="7"/>
        <v>17900</v>
      </c>
      <c r="O43" s="78">
        <f t="shared" si="7"/>
        <v>15910</v>
      </c>
      <c r="P43" s="78">
        <f t="shared" si="7"/>
        <v>6740</v>
      </c>
    </row>
    <row r="44" spans="5:16" ht="18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5:16" ht="18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7" ht="18.75">
      <c r="C47" s="1"/>
    </row>
  </sheetData>
  <sheetProtection/>
  <mergeCells count="12">
    <mergeCell ref="C41:D41"/>
    <mergeCell ref="B42:D42"/>
    <mergeCell ref="A3:D4"/>
    <mergeCell ref="B11:B29"/>
    <mergeCell ref="E3:P3"/>
    <mergeCell ref="A43:D43"/>
    <mergeCell ref="B6:B9"/>
    <mergeCell ref="C10:D10"/>
    <mergeCell ref="A6:A30"/>
    <mergeCell ref="C30:D30"/>
    <mergeCell ref="B31:D31"/>
    <mergeCell ref="C36:D36"/>
  </mergeCells>
  <printOptions/>
  <pageMargins left="0.63" right="0.49" top="1" bottom="1" header="0.512" footer="0.512"/>
  <pageSetup horizontalDpi="600" verticalDpi="600" orientation="portrait" paperSize="9" scale="92" r:id="rId1"/>
  <rowBreaks count="1" manualBreakCount="1">
    <brk id="4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="75" zoomScaleNormal="75" zoomScalePageLayoutView="0" workbookViewId="0" topLeftCell="A1">
      <selection activeCell="A17" sqref="A17:B17"/>
    </sheetView>
  </sheetViews>
  <sheetFormatPr defaultColWidth="9.00390625" defaultRowHeight="13.5"/>
  <cols>
    <col min="1" max="1" width="6.75390625" style="107" customWidth="1"/>
    <col min="2" max="2" width="25.25390625" style="107" customWidth="1"/>
    <col min="3" max="3" width="17.75390625" style="107" customWidth="1"/>
    <col min="4" max="4" width="10.875" style="107" customWidth="1"/>
    <col min="5" max="5" width="6.00390625" style="107" customWidth="1"/>
    <col min="6" max="6" width="16.875" style="107" customWidth="1"/>
    <col min="7" max="15" width="5.875" style="107" customWidth="1"/>
    <col min="16" max="16384" width="9.00390625" style="107" customWidth="1"/>
  </cols>
  <sheetData>
    <row r="1" spans="1:6" ht="18.75">
      <c r="A1" s="145" t="s">
        <v>137</v>
      </c>
      <c r="B1" s="145"/>
      <c r="C1" s="145"/>
      <c r="D1" s="145"/>
      <c r="E1" s="145"/>
      <c r="F1" s="145"/>
    </row>
    <row r="2" spans="1:6" ht="18.75">
      <c r="A2" s="143" t="s">
        <v>138</v>
      </c>
      <c r="B2" s="105"/>
      <c r="C2" s="105"/>
      <c r="D2" s="105"/>
      <c r="E2" s="105"/>
      <c r="F2" s="106" t="s">
        <v>35</v>
      </c>
    </row>
    <row r="3" spans="1:9" ht="18.75">
      <c r="A3" s="223" t="s">
        <v>54</v>
      </c>
      <c r="B3" s="223"/>
      <c r="C3" s="131" t="s">
        <v>55</v>
      </c>
      <c r="D3" s="223" t="s">
        <v>56</v>
      </c>
      <c r="E3" s="224"/>
      <c r="F3" s="132" t="s">
        <v>55</v>
      </c>
      <c r="G3" s="108"/>
      <c r="H3" s="108"/>
      <c r="I3" s="108"/>
    </row>
    <row r="4" spans="1:9" ht="18.75" customHeight="1">
      <c r="A4" s="202" t="s">
        <v>57</v>
      </c>
      <c r="B4" s="133" t="s">
        <v>120</v>
      </c>
      <c r="C4" s="134">
        <v>5000</v>
      </c>
      <c r="D4" s="226" t="s">
        <v>78</v>
      </c>
      <c r="E4" s="227"/>
      <c r="F4" s="195"/>
      <c r="G4" s="108"/>
      <c r="H4" s="108"/>
      <c r="I4" s="108"/>
    </row>
    <row r="5" spans="1:9" ht="18.75" customHeight="1">
      <c r="A5" s="203"/>
      <c r="B5" s="133" t="s">
        <v>121</v>
      </c>
      <c r="C5" s="134">
        <v>1000</v>
      </c>
      <c r="D5" s="228"/>
      <c r="E5" s="229"/>
      <c r="F5" s="208"/>
      <c r="G5" s="108"/>
      <c r="H5" s="108"/>
      <c r="I5" s="108"/>
    </row>
    <row r="6" spans="1:9" ht="18.75" customHeight="1">
      <c r="A6" s="203"/>
      <c r="B6" s="133"/>
      <c r="C6" s="134"/>
      <c r="D6" s="209" t="s">
        <v>122</v>
      </c>
      <c r="E6" s="210"/>
      <c r="F6" s="195">
        <v>5000</v>
      </c>
      <c r="G6" s="108"/>
      <c r="H6" s="108"/>
      <c r="I6" s="108"/>
    </row>
    <row r="7" spans="1:9" ht="18.75">
      <c r="A7" s="203"/>
      <c r="B7" s="133"/>
      <c r="C7" s="134"/>
      <c r="D7" s="211"/>
      <c r="E7" s="212"/>
      <c r="F7" s="196"/>
      <c r="G7" s="108"/>
      <c r="H7" s="108"/>
      <c r="I7" s="108"/>
    </row>
    <row r="8" spans="1:9" ht="18.75">
      <c r="A8" s="225"/>
      <c r="B8" s="135" t="s">
        <v>58</v>
      </c>
      <c r="C8" s="136">
        <f>SUM(C4:C7)</f>
        <v>6000</v>
      </c>
      <c r="D8" s="211"/>
      <c r="E8" s="212"/>
      <c r="F8" s="196"/>
      <c r="G8" s="108"/>
      <c r="H8" s="108"/>
      <c r="I8" s="108"/>
    </row>
    <row r="9" spans="1:9" ht="18.75" customHeight="1">
      <c r="A9" s="202" t="s">
        <v>59</v>
      </c>
      <c r="B9" s="133" t="s">
        <v>1</v>
      </c>
      <c r="C9" s="134">
        <v>2000</v>
      </c>
      <c r="D9" s="213"/>
      <c r="E9" s="214"/>
      <c r="F9" s="196"/>
      <c r="G9" s="108"/>
      <c r="H9" s="108"/>
      <c r="I9" s="108"/>
    </row>
    <row r="10" spans="1:9" ht="18.75" customHeight="1">
      <c r="A10" s="203"/>
      <c r="B10" s="137" t="s">
        <v>123</v>
      </c>
      <c r="C10" s="138">
        <v>2000</v>
      </c>
      <c r="D10" s="209" t="s">
        <v>93</v>
      </c>
      <c r="E10" s="210"/>
      <c r="F10" s="195">
        <v>5000</v>
      </c>
      <c r="G10" s="108"/>
      <c r="H10" s="108"/>
      <c r="I10" s="108"/>
    </row>
    <row r="11" spans="1:9" ht="18.75">
      <c r="A11" s="203"/>
      <c r="B11" s="133"/>
      <c r="C11" s="138"/>
      <c r="D11" s="211"/>
      <c r="E11" s="212"/>
      <c r="F11" s="196"/>
      <c r="G11" s="108"/>
      <c r="H11" s="108"/>
      <c r="I11" s="108"/>
    </row>
    <row r="12" spans="1:9" ht="18.75">
      <c r="A12" s="203"/>
      <c r="B12" s="133"/>
      <c r="C12" s="138"/>
      <c r="D12" s="211"/>
      <c r="E12" s="212"/>
      <c r="F12" s="196"/>
      <c r="G12" s="108"/>
      <c r="H12" s="108"/>
      <c r="I12" s="108"/>
    </row>
    <row r="13" spans="1:9" ht="18.75">
      <c r="A13" s="204"/>
      <c r="B13" s="135" t="s">
        <v>58</v>
      </c>
      <c r="C13" s="139">
        <f>SUM(C9:C12)</f>
        <v>4000</v>
      </c>
      <c r="D13" s="213"/>
      <c r="E13" s="214"/>
      <c r="F13" s="140"/>
      <c r="G13" s="108"/>
      <c r="H13" s="108"/>
      <c r="I13" s="108"/>
    </row>
    <row r="14" spans="1:9" ht="18.75">
      <c r="A14" s="206" t="s">
        <v>61</v>
      </c>
      <c r="B14" s="207"/>
      <c r="C14" s="109">
        <f>SUM(C13,C8)</f>
        <v>10000</v>
      </c>
      <c r="D14" s="205" t="s">
        <v>61</v>
      </c>
      <c r="E14" s="205"/>
      <c r="F14" s="110">
        <f>SUM(F4:F13)</f>
        <v>10000</v>
      </c>
      <c r="G14" s="108"/>
      <c r="H14" s="108"/>
      <c r="I14" s="108"/>
    </row>
    <row r="15" spans="7:9" ht="18.75">
      <c r="G15" s="108"/>
      <c r="H15" s="108"/>
      <c r="I15" s="108"/>
    </row>
    <row r="16" spans="1:9" ht="18.75">
      <c r="A16" s="143" t="s">
        <v>139</v>
      </c>
      <c r="B16" s="111"/>
      <c r="C16" s="111"/>
      <c r="D16" s="111"/>
      <c r="F16" s="106" t="s">
        <v>35</v>
      </c>
      <c r="G16" s="108"/>
      <c r="H16" s="108"/>
      <c r="I16" s="108"/>
    </row>
    <row r="17" spans="1:9" ht="18.75" customHeight="1">
      <c r="A17" s="193"/>
      <c r="B17" s="194"/>
      <c r="C17" s="112" t="s">
        <v>25</v>
      </c>
      <c r="D17" s="232" t="s">
        <v>25</v>
      </c>
      <c r="E17" s="233"/>
      <c r="F17" s="112" t="s">
        <v>25</v>
      </c>
      <c r="G17" s="108"/>
      <c r="H17" s="108"/>
      <c r="I17" s="108"/>
    </row>
    <row r="18" spans="1:9" ht="18.75">
      <c r="A18" s="234" t="s">
        <v>26</v>
      </c>
      <c r="B18" s="235"/>
      <c r="C18" s="113"/>
      <c r="D18" s="200"/>
      <c r="E18" s="201"/>
      <c r="F18" s="113"/>
      <c r="G18" s="108"/>
      <c r="H18" s="108"/>
      <c r="I18" s="108"/>
    </row>
    <row r="19" spans="1:6" ht="19.5" customHeight="1">
      <c r="A19" s="197" t="s">
        <v>27</v>
      </c>
      <c r="B19" s="114" t="s">
        <v>28</v>
      </c>
      <c r="C19" s="115"/>
      <c r="D19" s="230"/>
      <c r="E19" s="231"/>
      <c r="F19" s="115"/>
    </row>
    <row r="20" spans="1:6" ht="18.75">
      <c r="A20" s="198"/>
      <c r="B20" s="116" t="s">
        <v>29</v>
      </c>
      <c r="C20" s="117"/>
      <c r="D20" s="219"/>
      <c r="E20" s="220"/>
      <c r="F20" s="117"/>
    </row>
    <row r="21" spans="1:6" ht="18.75">
      <c r="A21" s="198"/>
      <c r="B21" s="116" t="s">
        <v>78</v>
      </c>
      <c r="C21" s="117"/>
      <c r="D21" s="219"/>
      <c r="E21" s="220"/>
      <c r="F21" s="117"/>
    </row>
    <row r="22" spans="1:6" ht="18.75">
      <c r="A22" s="198"/>
      <c r="B22" s="116" t="s">
        <v>14</v>
      </c>
      <c r="C22" s="117"/>
      <c r="D22" s="219"/>
      <c r="E22" s="220"/>
      <c r="F22" s="117"/>
    </row>
    <row r="23" spans="1:6" ht="18.75">
      <c r="A23" s="198"/>
      <c r="B23" s="116"/>
      <c r="C23" s="117"/>
      <c r="D23" s="219"/>
      <c r="E23" s="220"/>
      <c r="F23" s="117"/>
    </row>
    <row r="24" spans="1:6" ht="18.75">
      <c r="A24" s="198"/>
      <c r="B24" s="120" t="s">
        <v>30</v>
      </c>
      <c r="C24" s="121"/>
      <c r="D24" s="221"/>
      <c r="E24" s="222"/>
      <c r="F24" s="121"/>
    </row>
    <row r="25" spans="1:6" ht="18.75">
      <c r="A25" s="199"/>
      <c r="B25" s="122" t="s">
        <v>31</v>
      </c>
      <c r="C25" s="123"/>
      <c r="D25" s="217"/>
      <c r="E25" s="218"/>
      <c r="F25" s="123"/>
    </row>
    <row r="26" spans="1:6" ht="18.75">
      <c r="A26" s="198" t="s">
        <v>32</v>
      </c>
      <c r="B26" s="124" t="s">
        <v>89</v>
      </c>
      <c r="C26" s="125"/>
      <c r="D26" s="215"/>
      <c r="E26" s="216"/>
      <c r="F26" s="125"/>
    </row>
    <row r="27" spans="1:6" ht="18.75">
      <c r="A27" s="198"/>
      <c r="B27" s="124" t="s">
        <v>90</v>
      </c>
      <c r="C27" s="125"/>
      <c r="D27" s="215"/>
      <c r="E27" s="216"/>
      <c r="F27" s="125"/>
    </row>
    <row r="28" spans="1:6" ht="18.75">
      <c r="A28" s="198"/>
      <c r="B28" s="124" t="s">
        <v>91</v>
      </c>
      <c r="C28" s="125"/>
      <c r="D28" s="215"/>
      <c r="E28" s="216"/>
      <c r="F28" s="125"/>
    </row>
    <row r="29" spans="1:6" ht="18.75">
      <c r="A29" s="198"/>
      <c r="B29" s="124" t="s">
        <v>30</v>
      </c>
      <c r="C29" s="125"/>
      <c r="D29" s="126"/>
      <c r="E29" s="127"/>
      <c r="F29" s="125"/>
    </row>
    <row r="30" spans="1:6" ht="18.75">
      <c r="A30" s="198"/>
      <c r="B30" s="128" t="s">
        <v>92</v>
      </c>
      <c r="C30" s="117"/>
      <c r="D30" s="219"/>
      <c r="E30" s="220"/>
      <c r="F30" s="117"/>
    </row>
    <row r="31" spans="1:6" ht="18.75">
      <c r="A31" s="198"/>
      <c r="B31" s="116" t="s">
        <v>33</v>
      </c>
      <c r="C31" s="117"/>
      <c r="D31" s="118"/>
      <c r="E31" s="119"/>
      <c r="F31" s="117"/>
    </row>
    <row r="32" spans="1:6" ht="18.75">
      <c r="A32" s="198"/>
      <c r="B32" s="116" t="s">
        <v>16</v>
      </c>
      <c r="C32" s="117"/>
      <c r="D32" s="219"/>
      <c r="E32" s="220"/>
      <c r="F32" s="117"/>
    </row>
    <row r="33" spans="1:6" ht="18.75">
      <c r="A33" s="198"/>
      <c r="B33" s="120" t="s">
        <v>30</v>
      </c>
      <c r="C33" s="121"/>
      <c r="D33" s="221"/>
      <c r="E33" s="222"/>
      <c r="F33" s="121"/>
    </row>
    <row r="34" spans="1:6" ht="18.75">
      <c r="A34" s="199"/>
      <c r="B34" s="122" t="s">
        <v>31</v>
      </c>
      <c r="C34" s="123"/>
      <c r="D34" s="217"/>
      <c r="E34" s="218"/>
      <c r="F34" s="123"/>
    </row>
    <row r="35" spans="1:6" ht="18.75">
      <c r="A35" s="234" t="s">
        <v>34</v>
      </c>
      <c r="B35" s="235"/>
      <c r="C35" s="129"/>
      <c r="D35" s="236"/>
      <c r="E35" s="237"/>
      <c r="F35" s="129"/>
    </row>
    <row r="47" ht="18.75">
      <c r="C47" s="130"/>
    </row>
  </sheetData>
  <sheetProtection/>
  <mergeCells count="35">
    <mergeCell ref="A35:B35"/>
    <mergeCell ref="D30:E30"/>
    <mergeCell ref="D32:E32"/>
    <mergeCell ref="D33:E33"/>
    <mergeCell ref="D34:E34"/>
    <mergeCell ref="D35:E35"/>
    <mergeCell ref="A3:B3"/>
    <mergeCell ref="D3:E3"/>
    <mergeCell ref="A4:A8"/>
    <mergeCell ref="D4:E5"/>
    <mergeCell ref="D20:E20"/>
    <mergeCell ref="D21:E21"/>
    <mergeCell ref="D19:E19"/>
    <mergeCell ref="D17:E17"/>
    <mergeCell ref="D10:E13"/>
    <mergeCell ref="A18:B18"/>
    <mergeCell ref="F6:F9"/>
    <mergeCell ref="A26:A34"/>
    <mergeCell ref="D26:E26"/>
    <mergeCell ref="D27:E27"/>
    <mergeCell ref="D28:E28"/>
    <mergeCell ref="D25:E25"/>
    <mergeCell ref="D22:E22"/>
    <mergeCell ref="D24:E24"/>
    <mergeCell ref="D23:E23"/>
    <mergeCell ref="A1:F1"/>
    <mergeCell ref="A17:B17"/>
    <mergeCell ref="F10:F12"/>
    <mergeCell ref="A19:A25"/>
    <mergeCell ref="D18:E18"/>
    <mergeCell ref="A9:A13"/>
    <mergeCell ref="D14:E14"/>
    <mergeCell ref="A14:B14"/>
    <mergeCell ref="F4:F5"/>
    <mergeCell ref="D6:E9"/>
  </mergeCells>
  <printOptions/>
  <pageMargins left="0.75" right="0.75" top="0.63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田野瀬　博</dc:creator>
  <cp:keywords/>
  <dc:description/>
  <cp:lastModifiedBy>Administrator</cp:lastModifiedBy>
  <cp:lastPrinted>2014-06-13T06:07:07Z</cp:lastPrinted>
  <dcterms:created xsi:type="dcterms:W3CDTF">2001-05-07T13:37:01Z</dcterms:created>
  <dcterms:modified xsi:type="dcterms:W3CDTF">2014-06-16T08:48:08Z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-612746758</vt:i4>
  </property>
  <property fmtid="{D5CDD505-2E9C-101B-9397-08002B2CF9AE}" pid="3" name="_EmailSubject">
    <vt:lpwstr>ビジネスプラン書式の件</vt:lpwstr>
  </property>
  <property fmtid="{D5CDD505-2E9C-101B-9397-08002B2CF9AE}" pid="4" name="_AuthorEmail">
    <vt:lpwstr>k.t@kohji-spirit.info</vt:lpwstr>
  </property>
  <property fmtid="{D5CDD505-2E9C-101B-9397-08002B2CF9AE}" pid="5" name="_AuthorEmailDisplayName">
    <vt:lpwstr>谷口孝二</vt:lpwstr>
  </property>
  <property fmtid="{D5CDD505-2E9C-101B-9397-08002B2CF9AE}" pid="6" name="_ReviewingToolsShownOnce">
    <vt:lpwstr/>
  </property>
</Properties>
</file>